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 data\Export\"/>
    </mc:Choice>
  </mc:AlternateContent>
  <bookViews>
    <workbookView xWindow="0" yWindow="0" windowWidth="0" windowHeight="0"/>
  </bookViews>
  <sheets>
    <sheet name="Rekapitulace zakázky" sheetId="1" r:id="rId1"/>
    <sheet name="SO 0 - Vedlejší a ostatní..." sheetId="2" r:id="rId2"/>
    <sheet name="SO 1 - Výměna střešní kry..." sheetId="3" r:id="rId3"/>
    <sheet name="SO 2 - Hromosvod" sheetId="4" r:id="rId4"/>
    <sheet name="SO 3 - Systém ochrany pro..." sheetId="5" r:id="rId5"/>
    <sheet name="Pokyny pro vyplnění" sheetId="6" r:id="rId6"/>
  </sheets>
  <definedNames>
    <definedName name="_xlnm.Print_Area" localSheetId="0">'Rekapitulace zakázky'!$D$4:$AO$36,'Rekapitulace zakázky'!$C$42:$AQ$59</definedName>
    <definedName name="_xlnm.Print_Titles" localSheetId="0">'Rekapitulace zakázky'!$52:$52</definedName>
    <definedName name="_xlnm._FilterDatabase" localSheetId="1" hidden="1">'SO 0 - Vedlejší a ostatní...'!$C$83:$K$95</definedName>
    <definedName name="_xlnm.Print_Area" localSheetId="1">'SO 0 - Vedlejší a ostatní...'!$C$4:$J$39,'SO 0 - Vedlejší a ostatní...'!$C$45:$J$65,'SO 0 - Vedlejší a ostatní...'!$C$71:$K$95</definedName>
    <definedName name="_xlnm.Print_Titles" localSheetId="1">'SO 0 - Vedlejší a ostatní...'!$83:$83</definedName>
    <definedName name="_xlnm._FilterDatabase" localSheetId="2" hidden="1">'SO 1 - Výměna střešní kry...'!$C$91:$K$510</definedName>
    <definedName name="_xlnm.Print_Area" localSheetId="2">'SO 1 - Výměna střešní kry...'!$C$4:$J$39,'SO 1 - Výměna střešní kry...'!$C$45:$J$73,'SO 1 - Výměna střešní kry...'!$C$79:$K$510</definedName>
    <definedName name="_xlnm.Print_Titles" localSheetId="2">'SO 1 - Výměna střešní kry...'!$91:$91</definedName>
    <definedName name="_xlnm._FilterDatabase" localSheetId="3" hidden="1">'SO 2 - Hromosvod'!$C$82:$K$128</definedName>
    <definedName name="_xlnm.Print_Area" localSheetId="3">'SO 2 - Hromosvod'!$C$4:$J$39,'SO 2 - Hromosvod'!$C$45:$J$64,'SO 2 - Hromosvod'!$C$70:$K$128</definedName>
    <definedName name="_xlnm.Print_Titles" localSheetId="3">'SO 2 - Hromosvod'!$82:$82</definedName>
    <definedName name="_xlnm._FilterDatabase" localSheetId="4" hidden="1">'SO 3 - Systém ochrany pro...'!$C$80:$K$92</definedName>
    <definedName name="_xlnm.Print_Area" localSheetId="4">'SO 3 - Systém ochrany pro...'!$C$4:$J$39,'SO 3 - Systém ochrany pro...'!$C$45:$J$62,'SO 3 - Systém ochrany pro...'!$C$68:$K$92</definedName>
    <definedName name="_xlnm.Print_Titles" localSheetId="4">'SO 3 - Systém ochrany pro...'!$80:$80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F75"/>
  <c r="E73"/>
  <c r="F52"/>
  <c r="E50"/>
  <c r="J24"/>
  <c r="E24"/>
  <c r="J78"/>
  <c r="J23"/>
  <c r="J21"/>
  <c r="E21"/>
  <c r="J77"/>
  <c r="J20"/>
  <c r="J18"/>
  <c r="E18"/>
  <c r="F55"/>
  <c r="J17"/>
  <c r="J15"/>
  <c r="E15"/>
  <c r="F54"/>
  <c r="J14"/>
  <c r="J12"/>
  <c r="J75"/>
  <c r="E7"/>
  <c r="E71"/>
  <c i="4" r="J37"/>
  <c r="J36"/>
  <c i="1" r="AY57"/>
  <c i="4" r="J35"/>
  <c i="1" r="AX57"/>
  <c i="4"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F77"/>
  <c r="E75"/>
  <c r="F52"/>
  <c r="E50"/>
  <c r="J24"/>
  <c r="E24"/>
  <c r="J55"/>
  <c r="J23"/>
  <c r="J21"/>
  <c r="E21"/>
  <c r="J79"/>
  <c r="J20"/>
  <c r="J18"/>
  <c r="E18"/>
  <c r="F80"/>
  <c r="J17"/>
  <c r="J15"/>
  <c r="E15"/>
  <c r="F54"/>
  <c r="J14"/>
  <c r="J12"/>
  <c r="J52"/>
  <c r="E7"/>
  <c r="E73"/>
  <c i="3" r="J37"/>
  <c r="J36"/>
  <c i="1" r="AY56"/>
  <c i="3" r="J35"/>
  <c i="1" r="AX56"/>
  <c i="3" r="BI492"/>
  <c r="BH492"/>
  <c r="BG492"/>
  <c r="BF492"/>
  <c r="T492"/>
  <c r="R492"/>
  <c r="P492"/>
  <c r="BI481"/>
  <c r="BH481"/>
  <c r="BG481"/>
  <c r="BF481"/>
  <c r="T481"/>
  <c r="R481"/>
  <c r="P481"/>
  <c r="BI479"/>
  <c r="BH479"/>
  <c r="BG479"/>
  <c r="BF479"/>
  <c r="T479"/>
  <c r="R479"/>
  <c r="P479"/>
  <c r="BI476"/>
  <c r="BH476"/>
  <c r="BG476"/>
  <c r="BF476"/>
  <c r="T476"/>
  <c r="R476"/>
  <c r="P476"/>
  <c r="BI474"/>
  <c r="BH474"/>
  <c r="BG474"/>
  <c r="BF474"/>
  <c r="T474"/>
  <c r="R474"/>
  <c r="P474"/>
  <c r="BI472"/>
  <c r="BH472"/>
  <c r="BG472"/>
  <c r="BF472"/>
  <c r="T472"/>
  <c r="R472"/>
  <c r="P472"/>
  <c r="BI470"/>
  <c r="BH470"/>
  <c r="BG470"/>
  <c r="BF470"/>
  <c r="T470"/>
  <c r="R470"/>
  <c r="P470"/>
  <c r="BI467"/>
  <c r="BH467"/>
  <c r="BG467"/>
  <c r="BF467"/>
  <c r="T467"/>
  <c r="R467"/>
  <c r="P467"/>
  <c r="BI465"/>
  <c r="BH465"/>
  <c r="BG465"/>
  <c r="BF465"/>
  <c r="T465"/>
  <c r="R465"/>
  <c r="P465"/>
  <c r="BI462"/>
  <c r="BH462"/>
  <c r="BG462"/>
  <c r="BF462"/>
  <c r="T462"/>
  <c r="R462"/>
  <c r="P462"/>
  <c r="BI456"/>
  <c r="BH456"/>
  <c r="BG456"/>
  <c r="BF456"/>
  <c r="T456"/>
  <c r="R456"/>
  <c r="P456"/>
  <c r="BI452"/>
  <c r="BH452"/>
  <c r="BG452"/>
  <c r="BF452"/>
  <c r="T452"/>
  <c r="R452"/>
  <c r="P452"/>
  <c r="BI446"/>
  <c r="BH446"/>
  <c r="BG446"/>
  <c r="BF446"/>
  <c r="T446"/>
  <c r="R446"/>
  <c r="P446"/>
  <c r="BI443"/>
  <c r="BH443"/>
  <c r="BG443"/>
  <c r="BF443"/>
  <c r="T443"/>
  <c r="R443"/>
  <c r="P443"/>
  <c r="BI440"/>
  <c r="BH440"/>
  <c r="BG440"/>
  <c r="BF440"/>
  <c r="T440"/>
  <c r="R440"/>
  <c r="P440"/>
  <c r="BI438"/>
  <c r="BH438"/>
  <c r="BG438"/>
  <c r="BF438"/>
  <c r="T438"/>
  <c r="R438"/>
  <c r="P438"/>
  <c r="BI435"/>
  <c r="BH435"/>
  <c r="BG435"/>
  <c r="BF435"/>
  <c r="T435"/>
  <c r="R435"/>
  <c r="P435"/>
  <c r="BI432"/>
  <c r="BH432"/>
  <c r="BG432"/>
  <c r="BF432"/>
  <c r="T432"/>
  <c r="R432"/>
  <c r="P432"/>
  <c r="BI429"/>
  <c r="BH429"/>
  <c r="BG429"/>
  <c r="BF429"/>
  <c r="T429"/>
  <c r="R429"/>
  <c r="P429"/>
  <c r="BI425"/>
  <c r="BH425"/>
  <c r="BG425"/>
  <c r="BF425"/>
  <c r="T425"/>
  <c r="R425"/>
  <c r="P425"/>
  <c r="BI422"/>
  <c r="BH422"/>
  <c r="BG422"/>
  <c r="BF422"/>
  <c r="T422"/>
  <c r="R422"/>
  <c r="P422"/>
  <c r="BI419"/>
  <c r="BH419"/>
  <c r="BG419"/>
  <c r="BF419"/>
  <c r="T419"/>
  <c r="R419"/>
  <c r="P419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3"/>
  <c r="BH403"/>
  <c r="BG403"/>
  <c r="BF403"/>
  <c r="T403"/>
  <c r="R403"/>
  <c r="P403"/>
  <c r="BI401"/>
  <c r="BH401"/>
  <c r="BG401"/>
  <c r="BF401"/>
  <c r="T401"/>
  <c r="R401"/>
  <c r="P401"/>
  <c r="BI396"/>
  <c r="BH396"/>
  <c r="BG396"/>
  <c r="BF396"/>
  <c r="T396"/>
  <c r="R396"/>
  <c r="P396"/>
  <c r="BI393"/>
  <c r="BH393"/>
  <c r="BG393"/>
  <c r="BF393"/>
  <c r="T393"/>
  <c r="R393"/>
  <c r="P393"/>
  <c r="BI391"/>
  <c r="BH391"/>
  <c r="BG391"/>
  <c r="BF391"/>
  <c r="T391"/>
  <c r="R391"/>
  <c r="P391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79"/>
  <c r="BH379"/>
  <c r="BG379"/>
  <c r="BF379"/>
  <c r="T379"/>
  <c r="R379"/>
  <c r="P379"/>
  <c r="BI373"/>
  <c r="BH373"/>
  <c r="BG373"/>
  <c r="BF373"/>
  <c r="T373"/>
  <c r="R373"/>
  <c r="P373"/>
  <c r="BI367"/>
  <c r="BH367"/>
  <c r="BG367"/>
  <c r="BF367"/>
  <c r="T367"/>
  <c r="R367"/>
  <c r="P367"/>
  <c r="BI361"/>
  <c r="BH361"/>
  <c r="BG361"/>
  <c r="BF361"/>
  <c r="T361"/>
  <c r="R361"/>
  <c r="P361"/>
  <c r="BI358"/>
  <c r="BH358"/>
  <c r="BG358"/>
  <c r="BF358"/>
  <c r="T358"/>
  <c r="R358"/>
  <c r="P358"/>
  <c r="BI355"/>
  <c r="BH355"/>
  <c r="BG355"/>
  <c r="BF355"/>
  <c r="T355"/>
  <c r="R355"/>
  <c r="P355"/>
  <c r="BI351"/>
  <c r="BH351"/>
  <c r="BG351"/>
  <c r="BF351"/>
  <c r="T351"/>
  <c r="R351"/>
  <c r="P351"/>
  <c r="BI347"/>
  <c r="BH347"/>
  <c r="BG347"/>
  <c r="BF347"/>
  <c r="T347"/>
  <c r="R347"/>
  <c r="P347"/>
  <c r="BI343"/>
  <c r="BH343"/>
  <c r="BG343"/>
  <c r="BF343"/>
  <c r="T343"/>
  <c r="R343"/>
  <c r="P343"/>
  <c r="BI341"/>
  <c r="BH341"/>
  <c r="BG341"/>
  <c r="BF341"/>
  <c r="T341"/>
  <c r="R341"/>
  <c r="P341"/>
  <c r="BI337"/>
  <c r="BH337"/>
  <c r="BG337"/>
  <c r="BF337"/>
  <c r="T337"/>
  <c r="R337"/>
  <c r="P337"/>
  <c r="BI333"/>
  <c r="BH333"/>
  <c r="BG333"/>
  <c r="BF333"/>
  <c r="T333"/>
  <c r="R333"/>
  <c r="P333"/>
  <c r="BI329"/>
  <c r="BH329"/>
  <c r="BG329"/>
  <c r="BF329"/>
  <c r="T329"/>
  <c r="R329"/>
  <c r="P329"/>
  <c r="BI323"/>
  <c r="BH323"/>
  <c r="BG323"/>
  <c r="BF323"/>
  <c r="T323"/>
  <c r="R323"/>
  <c r="P323"/>
  <c r="BI319"/>
  <c r="BH319"/>
  <c r="BG319"/>
  <c r="BF319"/>
  <c r="T319"/>
  <c r="R319"/>
  <c r="P319"/>
  <c r="BI317"/>
  <c r="BH317"/>
  <c r="BG317"/>
  <c r="BF317"/>
  <c r="T317"/>
  <c r="R317"/>
  <c r="P317"/>
  <c r="BI311"/>
  <c r="BH311"/>
  <c r="BG311"/>
  <c r="BF311"/>
  <c r="T311"/>
  <c r="R311"/>
  <c r="P311"/>
  <c r="BI307"/>
  <c r="BH307"/>
  <c r="BG307"/>
  <c r="BF307"/>
  <c r="T307"/>
  <c r="R307"/>
  <c r="P307"/>
  <c r="BI303"/>
  <c r="BH303"/>
  <c r="BG303"/>
  <c r="BF303"/>
  <c r="T303"/>
  <c r="R303"/>
  <c r="P303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6"/>
  <c r="BH266"/>
  <c r="BG266"/>
  <c r="BF266"/>
  <c r="T266"/>
  <c r="R266"/>
  <c r="P266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7"/>
  <c r="BH227"/>
  <c r="BG227"/>
  <c r="BF227"/>
  <c r="T227"/>
  <c r="R227"/>
  <c r="P227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T153"/>
  <c r="R154"/>
  <c r="R153"/>
  <c r="P154"/>
  <c r="P153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J89"/>
  <c r="J88"/>
  <c r="F88"/>
  <c r="F86"/>
  <c r="E84"/>
  <c r="J55"/>
  <c r="J54"/>
  <c r="F54"/>
  <c r="F52"/>
  <c r="E50"/>
  <c r="J18"/>
  <c r="E18"/>
  <c r="F55"/>
  <c r="J17"/>
  <c r="J12"/>
  <c r="J86"/>
  <c r="E7"/>
  <c r="E82"/>
  <c i="2" r="J37"/>
  <c r="J36"/>
  <c i="1" r="AY55"/>
  <c i="2" r="J35"/>
  <c i="1" r="AX55"/>
  <c i="2" r="BI95"/>
  <c r="BH95"/>
  <c r="BG95"/>
  <c r="BF95"/>
  <c r="T95"/>
  <c r="R95"/>
  <c r="P95"/>
  <c r="BI94"/>
  <c r="BH94"/>
  <c r="BG94"/>
  <c r="BF94"/>
  <c r="T94"/>
  <c r="R94"/>
  <c r="P94"/>
  <c r="BI91"/>
  <c r="BH91"/>
  <c r="BG91"/>
  <c r="BF91"/>
  <c r="T91"/>
  <c r="T90"/>
  <c r="R91"/>
  <c r="R90"/>
  <c r="P91"/>
  <c r="P90"/>
  <c r="BI89"/>
  <c r="BH89"/>
  <c r="BG89"/>
  <c r="BF89"/>
  <c r="T89"/>
  <c r="T88"/>
  <c r="R89"/>
  <c r="R88"/>
  <c r="P89"/>
  <c r="P88"/>
  <c r="BI87"/>
  <c r="BH87"/>
  <c r="BG87"/>
  <c r="BF87"/>
  <c r="T87"/>
  <c r="T86"/>
  <c r="R87"/>
  <c r="R86"/>
  <c r="P87"/>
  <c r="P86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1" r="L50"/>
  <c r="AM50"/>
  <c r="AM49"/>
  <c r="L49"/>
  <c r="AM47"/>
  <c r="L47"/>
  <c r="L45"/>
  <c r="L44"/>
  <c i="2" r="J94"/>
  <c r="J91"/>
  <c r="J87"/>
  <c i="3" r="BK470"/>
  <c r="J462"/>
  <c r="BK446"/>
  <c r="BK422"/>
  <c r="J409"/>
  <c r="BK329"/>
  <c r="BK298"/>
  <c r="BK258"/>
  <c r="BK246"/>
  <c r="BK239"/>
  <c r="J185"/>
  <c r="J169"/>
  <c r="BK158"/>
  <c r="BK135"/>
  <c r="BK120"/>
  <c r="J492"/>
  <c r="BK474"/>
  <c r="J465"/>
  <c r="BK438"/>
  <c r="BK419"/>
  <c r="BK409"/>
  <c r="J396"/>
  <c r="J385"/>
  <c r="BK361"/>
  <c r="BK317"/>
  <c r="J286"/>
  <c r="J268"/>
  <c r="BK255"/>
  <c r="BK227"/>
  <c r="BK213"/>
  <c r="J193"/>
  <c r="J174"/>
  <c r="J146"/>
  <c r="BK95"/>
  <c r="BK479"/>
  <c r="J440"/>
  <c r="J411"/>
  <c r="J393"/>
  <c r="BK379"/>
  <c r="J351"/>
  <c r="J319"/>
  <c r="BK289"/>
  <c r="BK268"/>
  <c r="J240"/>
  <c r="J227"/>
  <c r="J213"/>
  <c r="BK185"/>
  <c r="BK151"/>
  <c r="J132"/>
  <c r="J105"/>
  <c r="BK452"/>
  <c r="BK411"/>
  <c r="BK385"/>
  <c r="BK358"/>
  <c r="BK337"/>
  <c r="J317"/>
  <c r="J298"/>
  <c r="J283"/>
  <c r="J258"/>
  <c r="BK207"/>
  <c r="J183"/>
  <c r="BK176"/>
  <c r="BK164"/>
  <c r="BK146"/>
  <c r="BK128"/>
  <c r="BK105"/>
  <c i="4" r="BK118"/>
  <c r="J111"/>
  <c r="J103"/>
  <c r="J128"/>
  <c r="J123"/>
  <c r="J118"/>
  <c r="BK114"/>
  <c r="J107"/>
  <c r="BK95"/>
  <c r="BK91"/>
  <c r="BK87"/>
  <c r="J125"/>
  <c r="J117"/>
  <c r="BK105"/>
  <c r="J93"/>
  <c r="BK128"/>
  <c r="BK120"/>
  <c r="J104"/>
  <c r="J94"/>
  <c r="J87"/>
  <c i="5" r="BK89"/>
  <c r="BK85"/>
  <c r="J87"/>
  <c r="J84"/>
  <c r="BK90"/>
  <c i="2" r="BK95"/>
  <c r="BK91"/>
  <c r="BK87"/>
  <c i="3" r="J474"/>
  <c r="J456"/>
  <c r="BK435"/>
  <c r="BK415"/>
  <c r="BK351"/>
  <c r="J311"/>
  <c r="J255"/>
  <c r="J243"/>
  <c r="BK201"/>
  <c r="J189"/>
  <c r="BK174"/>
  <c r="J151"/>
  <c r="BK126"/>
  <c r="J108"/>
  <c r="J479"/>
  <c r="J470"/>
  <c r="J446"/>
  <c r="J435"/>
  <c r="J415"/>
  <c r="BK408"/>
  <c r="BK393"/>
  <c r="BK383"/>
  <c r="BK355"/>
  <c r="BK333"/>
  <c r="J289"/>
  <c r="J261"/>
  <c r="BK249"/>
  <c r="BK219"/>
  <c r="J198"/>
  <c r="BK187"/>
  <c r="J154"/>
  <c r="BK130"/>
  <c r="BK472"/>
  <c r="J429"/>
  <c r="BK413"/>
  <c r="J391"/>
  <c r="J355"/>
  <c r="BK323"/>
  <c r="J303"/>
  <c r="BK274"/>
  <c r="BK261"/>
  <c r="J239"/>
  <c r="J222"/>
  <c r="BK204"/>
  <c r="BK179"/>
  <c r="J149"/>
  <c r="J128"/>
  <c r="BK108"/>
  <c r="BK456"/>
  <c r="J413"/>
  <c r="BK396"/>
  <c r="J373"/>
  <c r="BK343"/>
  <c r="J323"/>
  <c r="BK303"/>
  <c r="J292"/>
  <c r="BK266"/>
  <c r="BK237"/>
  <c r="J204"/>
  <c r="BK180"/>
  <c r="J167"/>
  <c r="BK154"/>
  <c r="J139"/>
  <c r="J120"/>
  <c i="4" r="BK113"/>
  <c r="BK106"/>
  <c r="BK102"/>
  <c r="BK125"/>
  <c r="BK119"/>
  <c r="J115"/>
  <c r="J110"/>
  <c r="J99"/>
  <c r="BK94"/>
  <c r="BK90"/>
  <c r="BK86"/>
  <c r="BK124"/>
  <c r="BK121"/>
  <c r="BK116"/>
  <c r="BK104"/>
  <c r="J92"/>
  <c r="J127"/>
  <c r="J112"/>
  <c r="BK99"/>
  <c r="J91"/>
  <c r="J86"/>
  <c i="5" r="BK87"/>
  <c r="J90"/>
  <c r="J92"/>
  <c r="J89"/>
  <c i="2" r="J95"/>
  <c r="J89"/>
  <c i="3" r="J476"/>
  <c r="BK465"/>
  <c r="J452"/>
  <c r="BK425"/>
  <c r="BK410"/>
  <c r="BK347"/>
  <c r="BK283"/>
  <c r="J252"/>
  <c r="J241"/>
  <c r="BK193"/>
  <c r="J176"/>
  <c r="J164"/>
  <c r="BK139"/>
  <c r="J114"/>
  <c r="J95"/>
  <c r="BK476"/>
  <c r="BK467"/>
  <c r="BK443"/>
  <c r="BK432"/>
  <c r="J414"/>
  <c r="BK403"/>
  <c r="BK391"/>
  <c r="J379"/>
  <c r="BK341"/>
  <c r="BK292"/>
  <c r="BK280"/>
  <c r="J266"/>
  <c r="BK234"/>
  <c r="BK216"/>
  <c r="BK210"/>
  <c r="BK189"/>
  <c r="J158"/>
  <c r="BK114"/>
  <c r="BK481"/>
  <c r="J467"/>
  <c r="J425"/>
  <c r="J403"/>
  <c r="J367"/>
  <c r="J343"/>
  <c r="J307"/>
  <c r="BK277"/>
  <c r="J246"/>
  <c r="BK231"/>
  <c r="J219"/>
  <c r="J210"/>
  <c r="BK183"/>
  <c r="J141"/>
  <c r="J123"/>
  <c r="J101"/>
  <c r="J438"/>
  <c r="J410"/>
  <c r="BK387"/>
  <c r="BK367"/>
  <c r="J341"/>
  <c r="BK311"/>
  <c r="BK295"/>
  <c r="J280"/>
  <c r="BK240"/>
  <c r="BK222"/>
  <c r="J187"/>
  <c r="BK169"/>
  <c r="BK149"/>
  <c r="BK141"/>
  <c r="BK123"/>
  <c r="BK101"/>
  <c i="4" r="J114"/>
  <c r="BK110"/>
  <c r="BK100"/>
  <c r="J124"/>
  <c r="J121"/>
  <c r="J116"/>
  <c r="BK111"/>
  <c r="J102"/>
  <c r="BK93"/>
  <c r="J88"/>
  <c r="BK127"/>
  <c r="BK123"/>
  <c r="J120"/>
  <c r="BK109"/>
  <c r="J100"/>
  <c r="BK89"/>
  <c r="BK126"/>
  <c r="J109"/>
  <c r="BK97"/>
  <c r="J90"/>
  <c r="J85"/>
  <c i="5" r="BK92"/>
  <c r="BK88"/>
  <c r="J85"/>
  <c r="BK86"/>
  <c i="2" r="BK94"/>
  <c r="BK89"/>
  <c i="1" r="AS54"/>
  <c i="3" r="J432"/>
  <c r="J419"/>
  <c r="BK373"/>
  <c r="BK319"/>
  <c r="J274"/>
  <c r="J249"/>
  <c r="BK241"/>
  <c r="BK198"/>
  <c r="J180"/>
  <c r="BK167"/>
  <c r="J143"/>
  <c r="J130"/>
  <c r="BK111"/>
  <c r="J481"/>
  <c r="J472"/>
  <c r="BK462"/>
  <c r="BK440"/>
  <c r="BK429"/>
  <c r="BK401"/>
  <c r="J387"/>
  <c r="J358"/>
  <c r="J337"/>
  <c r="BK271"/>
  <c r="BK252"/>
  <c r="J231"/>
  <c r="J207"/>
  <c r="J191"/>
  <c r="BK172"/>
  <c r="BK132"/>
  <c r="BK492"/>
  <c r="J443"/>
  <c r="J422"/>
  <c r="J408"/>
  <c r="J361"/>
  <c r="J333"/>
  <c r="J295"/>
  <c r="J271"/>
  <c r="BK243"/>
  <c r="J237"/>
  <c r="J216"/>
  <c r="BK191"/>
  <c r="J161"/>
  <c r="J135"/>
  <c r="J111"/>
  <c r="BK98"/>
  <c r="BK414"/>
  <c r="J401"/>
  <c r="J383"/>
  <c r="J347"/>
  <c r="J329"/>
  <c r="BK307"/>
  <c r="BK286"/>
  <c r="J277"/>
  <c r="J234"/>
  <c r="J201"/>
  <c r="J179"/>
  <c r="J172"/>
  <c r="BK161"/>
  <c r="BK143"/>
  <c r="J126"/>
  <c r="J98"/>
  <c i="4" r="BK112"/>
  <c r="J105"/>
  <c r="J97"/>
  <c r="J122"/>
  <c r="BK117"/>
  <c r="J113"/>
  <c r="J106"/>
  <c r="BK98"/>
  <c r="BK92"/>
  <c r="J89"/>
  <c r="J126"/>
  <c r="BK122"/>
  <c r="J119"/>
  <c r="BK107"/>
  <c r="J98"/>
  <c r="BK85"/>
  <c r="BK115"/>
  <c r="BK103"/>
  <c r="J95"/>
  <c r="BK88"/>
  <c i="5" r="J88"/>
  <c r="BK91"/>
  <c r="J86"/>
  <c r="J91"/>
  <c r="BK84"/>
  <c i="2" l="1" r="T93"/>
  <c r="T85"/>
  <c r="T84"/>
  <c i="3" r="R94"/>
  <c r="BK107"/>
  <c r="J107"/>
  <c r="J62"/>
  <c r="T119"/>
  <c r="P138"/>
  <c r="BK157"/>
  <c r="J157"/>
  <c r="J67"/>
  <c r="BK171"/>
  <c r="J171"/>
  <c r="J68"/>
  <c r="T178"/>
  <c r="R245"/>
  <c r="P395"/>
  <c r="BK478"/>
  <c r="J478"/>
  <c r="J72"/>
  <c i="4" r="P84"/>
  <c r="R96"/>
  <c r="P101"/>
  <c r="T108"/>
  <c i="2" r="BK93"/>
  <c r="J93"/>
  <c r="J64"/>
  <c i="3" r="BK94"/>
  <c r="R107"/>
  <c r="R119"/>
  <c r="T138"/>
  <c r="P157"/>
  <c r="R171"/>
  <c r="R178"/>
  <c r="T245"/>
  <c r="R395"/>
  <c r="P478"/>
  <c i="4" r="BK84"/>
  <c r="J84"/>
  <c r="J60"/>
  <c r="BK96"/>
  <c r="J96"/>
  <c r="J61"/>
  <c r="BK101"/>
  <c r="J101"/>
  <c r="J62"/>
  <c r="R108"/>
  <c i="5" r="BK83"/>
  <c r="BK82"/>
  <c r="J82"/>
  <c r="J60"/>
  <c r="P83"/>
  <c r="P82"/>
  <c r="P81"/>
  <c i="1" r="AU58"/>
  <c i="2" r="R93"/>
  <c r="R85"/>
  <c r="R84"/>
  <c i="3" r="P94"/>
  <c r="P107"/>
  <c r="BK119"/>
  <c r="J119"/>
  <c r="J63"/>
  <c r="R138"/>
  <c r="T157"/>
  <c r="T171"/>
  <c r="BK178"/>
  <c r="J178"/>
  <c r="J69"/>
  <c r="BK245"/>
  <c r="J245"/>
  <c r="J70"/>
  <c r="T395"/>
  <c r="T478"/>
  <c i="4" r="R84"/>
  <c r="P96"/>
  <c r="R101"/>
  <c r="P108"/>
  <c i="5" r="R83"/>
  <c r="R82"/>
  <c r="R81"/>
  <c i="2" r="P93"/>
  <c r="P85"/>
  <c r="P84"/>
  <c i="1" r="AU55"/>
  <c i="3" r="T94"/>
  <c r="T93"/>
  <c r="T107"/>
  <c r="P119"/>
  <c r="BK138"/>
  <c r="J138"/>
  <c r="J64"/>
  <c r="R157"/>
  <c r="P171"/>
  <c r="P178"/>
  <c r="P245"/>
  <c r="BK395"/>
  <c r="J395"/>
  <c r="J71"/>
  <c r="R478"/>
  <c i="4" r="T84"/>
  <c r="T96"/>
  <c r="T101"/>
  <c r="BK108"/>
  <c r="J108"/>
  <c r="J63"/>
  <c i="5" r="T83"/>
  <c r="T82"/>
  <c r="T81"/>
  <c i="2" r="BK88"/>
  <c r="J88"/>
  <c r="J62"/>
  <c r="BK86"/>
  <c r="J86"/>
  <c r="J61"/>
  <c r="BK90"/>
  <c r="J90"/>
  <c r="J63"/>
  <c i="3" r="BK153"/>
  <c r="J153"/>
  <c r="J65"/>
  <c i="5" r="E48"/>
  <c r="J52"/>
  <c r="J54"/>
  <c r="J55"/>
  <c r="F77"/>
  <c r="BE84"/>
  <c r="BE85"/>
  <c r="BE88"/>
  <c r="F78"/>
  <c r="BE87"/>
  <c r="BE89"/>
  <c r="BE90"/>
  <c r="BE91"/>
  <c r="BE86"/>
  <c r="BE92"/>
  <c i="4" r="F55"/>
  <c r="J77"/>
  <c r="J80"/>
  <c r="BE86"/>
  <c r="BE87"/>
  <c r="BE90"/>
  <c r="BE100"/>
  <c r="BE105"/>
  <c r="BE112"/>
  <c r="BE113"/>
  <c r="BE121"/>
  <c r="BE123"/>
  <c r="BE124"/>
  <c i="3" r="J94"/>
  <c r="J61"/>
  <c i="4" r="E48"/>
  <c r="F79"/>
  <c r="BE95"/>
  <c r="BE98"/>
  <c r="BE102"/>
  <c r="BE111"/>
  <c r="BE114"/>
  <c r="BE120"/>
  <c r="BE125"/>
  <c r="BE126"/>
  <c r="J54"/>
  <c r="BE85"/>
  <c r="BE88"/>
  <c r="BE89"/>
  <c r="BE91"/>
  <c r="BE92"/>
  <c r="BE93"/>
  <c r="BE99"/>
  <c r="BE109"/>
  <c r="BE110"/>
  <c r="BE118"/>
  <c r="BE119"/>
  <c r="BE127"/>
  <c r="BE94"/>
  <c r="BE97"/>
  <c r="BE103"/>
  <c r="BE104"/>
  <c r="BE106"/>
  <c r="BE107"/>
  <c r="BE115"/>
  <c r="BE116"/>
  <c r="BE117"/>
  <c r="BE122"/>
  <c r="BE128"/>
  <c i="3" r="F89"/>
  <c r="BE108"/>
  <c r="BE130"/>
  <c r="BE189"/>
  <c r="BE191"/>
  <c r="BE193"/>
  <c r="BE204"/>
  <c r="BE213"/>
  <c r="BE231"/>
  <c r="BE241"/>
  <c r="BE243"/>
  <c r="BE258"/>
  <c r="BE268"/>
  <c r="BE271"/>
  <c r="BE317"/>
  <c r="BE373"/>
  <c r="BE391"/>
  <c r="BE393"/>
  <c r="BE403"/>
  <c r="BE408"/>
  <c r="BE419"/>
  <c r="BE422"/>
  <c r="BE425"/>
  <c r="BE432"/>
  <c r="BE440"/>
  <c r="E48"/>
  <c r="BE111"/>
  <c r="BE114"/>
  <c r="BE135"/>
  <c r="BE146"/>
  <c r="BE154"/>
  <c r="BE161"/>
  <c r="BE167"/>
  <c r="BE172"/>
  <c r="BE174"/>
  <c r="BE176"/>
  <c r="BE198"/>
  <c r="BE207"/>
  <c r="BE246"/>
  <c r="BE249"/>
  <c r="BE252"/>
  <c r="BE255"/>
  <c r="BE280"/>
  <c r="BE283"/>
  <c r="BE292"/>
  <c r="BE311"/>
  <c r="BE329"/>
  <c r="BE333"/>
  <c r="BE343"/>
  <c r="BE347"/>
  <c r="BE358"/>
  <c r="BE385"/>
  <c r="BE396"/>
  <c r="BE409"/>
  <c r="BE410"/>
  <c r="BE414"/>
  <c r="BE435"/>
  <c r="BE443"/>
  <c r="BE446"/>
  <c r="BE462"/>
  <c r="BE465"/>
  <c r="BE470"/>
  <c r="BE474"/>
  <c r="BE476"/>
  <c r="BE479"/>
  <c r="BE481"/>
  <c r="J52"/>
  <c r="BE101"/>
  <c r="BE105"/>
  <c r="BE120"/>
  <c r="BE126"/>
  <c r="BE139"/>
  <c r="BE141"/>
  <c r="BE143"/>
  <c r="BE164"/>
  <c r="BE169"/>
  <c r="BE179"/>
  <c r="BE180"/>
  <c r="BE183"/>
  <c r="BE201"/>
  <c r="BE237"/>
  <c r="BE239"/>
  <c r="BE274"/>
  <c r="BE295"/>
  <c r="BE298"/>
  <c r="BE307"/>
  <c r="BE319"/>
  <c r="BE323"/>
  <c r="BE351"/>
  <c r="BE367"/>
  <c r="BE411"/>
  <c r="BE415"/>
  <c r="BE452"/>
  <c r="BE456"/>
  <c r="BE467"/>
  <c r="BE472"/>
  <c r="BE492"/>
  <c r="BE95"/>
  <c r="BE98"/>
  <c r="BE123"/>
  <c r="BE128"/>
  <c r="BE132"/>
  <c r="BE149"/>
  <c r="BE151"/>
  <c r="BE158"/>
  <c r="BE185"/>
  <c r="BE187"/>
  <c r="BE210"/>
  <c r="BE216"/>
  <c r="BE219"/>
  <c r="BE222"/>
  <c r="BE227"/>
  <c r="BE234"/>
  <c r="BE240"/>
  <c r="BE261"/>
  <c r="BE266"/>
  <c r="BE277"/>
  <c r="BE286"/>
  <c r="BE289"/>
  <c r="BE303"/>
  <c r="BE337"/>
  <c r="BE341"/>
  <c r="BE355"/>
  <c r="BE361"/>
  <c r="BE379"/>
  <c r="BE383"/>
  <c r="BE387"/>
  <c r="BE401"/>
  <c r="BE413"/>
  <c r="BE429"/>
  <c r="BE438"/>
  <c i="2" r="E48"/>
  <c r="J52"/>
  <c r="F55"/>
  <c r="BE87"/>
  <c r="BE89"/>
  <c r="BE91"/>
  <c r="BE94"/>
  <c r="BE95"/>
  <c r="J34"/>
  <c i="1" r="AW55"/>
  <c i="2" r="F37"/>
  <c i="1" r="BD55"/>
  <c i="3" r="F36"/>
  <c i="1" r="BC56"/>
  <c i="3" r="F35"/>
  <c i="1" r="BB56"/>
  <c i="2" r="F36"/>
  <c i="1" r="BC55"/>
  <c i="3" r="F37"/>
  <c i="1" r="BD56"/>
  <c i="4" r="J34"/>
  <c i="1" r="AW57"/>
  <c i="4" r="F34"/>
  <c i="1" r="BA57"/>
  <c i="4" r="F37"/>
  <c i="1" r="BD57"/>
  <c i="5" r="F34"/>
  <c i="1" r="BA58"/>
  <c i="2" r="F35"/>
  <c i="1" r="BB55"/>
  <c i="3" r="F34"/>
  <c i="1" r="BA56"/>
  <c i="5" r="F36"/>
  <c i="1" r="BC58"/>
  <c i="5" r="F35"/>
  <c i="1" r="BB58"/>
  <c i="2" r="F34"/>
  <c i="1" r="BA55"/>
  <c i="3" r="J34"/>
  <c i="1" r="AW56"/>
  <c i="4" r="F35"/>
  <c i="1" r="BB57"/>
  <c i="4" r="F36"/>
  <c i="1" r="BC57"/>
  <c i="5" r="J34"/>
  <c i="1" r="AW58"/>
  <c i="5" r="F37"/>
  <c i="1" r="BD58"/>
  <c i="3" l="1" r="P93"/>
  <c r="BK93"/>
  <c r="J93"/>
  <c r="J60"/>
  <c i="4" r="R83"/>
  <c r="T83"/>
  <c i="3" r="R156"/>
  <c r="T156"/>
  <c r="T92"/>
  <c r="P156"/>
  <c i="4" r="P83"/>
  <c i="1" r="AU57"/>
  <c i="3" r="R93"/>
  <c r="R92"/>
  <c i="4" r="BK83"/>
  <c r="J83"/>
  <c r="J59"/>
  <c i="5" r="BK81"/>
  <c r="J81"/>
  <c r="J59"/>
  <c i="2" r="BK85"/>
  <c r="J85"/>
  <c r="J60"/>
  <c i="5" r="J83"/>
  <c r="J61"/>
  <c i="3" r="BK156"/>
  <c r="J156"/>
  <c r="J66"/>
  <c i="2" r="J33"/>
  <c i="1" r="AV55"/>
  <c r="AT55"/>
  <c i="4" r="J33"/>
  <c i="1" r="AV57"/>
  <c r="AT57"/>
  <c i="5" r="F33"/>
  <c i="1" r="AZ58"/>
  <c r="BC54"/>
  <c r="W32"/>
  <c r="BA54"/>
  <c r="W30"/>
  <c r="BB54"/>
  <c r="W31"/>
  <c i="3" r="J33"/>
  <c i="1" r="AV56"/>
  <c r="AT56"/>
  <c i="2" r="F33"/>
  <c i="1" r="AZ55"/>
  <c i="4" r="F33"/>
  <c i="1" r="AZ57"/>
  <c i="5" r="J33"/>
  <c i="1" r="AV58"/>
  <c r="AT58"/>
  <c r="BD54"/>
  <c r="W33"/>
  <c i="3" r="F33"/>
  <c i="1" r="AZ56"/>
  <c i="3" l="1" r="P92"/>
  <c i="1" r="AU56"/>
  <c i="2" r="BK84"/>
  <c r="J84"/>
  <c i="3" r="BK92"/>
  <c r="J92"/>
  <c r="J59"/>
  <c i="1" r="AU54"/>
  <c r="AW54"/>
  <c r="AK30"/>
  <c r="AX54"/>
  <c i="5" r="J30"/>
  <c i="1" r="AG58"/>
  <c i="2" r="J30"/>
  <c i="1" r="AG55"/>
  <c r="AZ54"/>
  <c r="W29"/>
  <c i="4" r="J30"/>
  <c i="1" r="AG57"/>
  <c r="AY54"/>
  <c i="2" l="1" r="J39"/>
  <c i="4" r="J39"/>
  <c i="5" r="J39"/>
  <c i="2" r="J59"/>
  <c i="1" r="AN55"/>
  <c r="AN57"/>
  <c r="AN58"/>
  <c i="3" r="J30"/>
  <c i="1" r="AG56"/>
  <c r="AN56"/>
  <c r="AV54"/>
  <c r="AK29"/>
  <c i="3" l="1" r="J39"/>
  <c i="1"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<sst xmlns="http://schemas.openxmlformats.org/spreadsheetml/2006/main">
  <si>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</si>
  <si>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</si>
  <si>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</si>
  <si>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</si>
  <si>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</si>
  <si>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{d720068f-2528-4621-805c-65bb355e1ddd}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</si>
  <si>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</si>
  <si>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</si>
  <si>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</si>
  <si>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</si>
  <si>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</si>
  <si>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</si>
  <si>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</si>
  <si>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</si>
  <si>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2021046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</si>
  <si>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</si>
  <si>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</si>
  <si>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ZŠ Východní, Varnsdorf</t>
  </si>
  <si>
    <t>KSO:</t>
  </si>
  <si>
    <t/>
  </si>
  <si>
    <t>CC-CZ:</t>
  </si>
  <si>
    <t>Místo:</t>
  </si>
  <si>
    <t>p.p.č. 1423, k.ú. Varnsdorf</t>
  </si>
  <si>
    <t>Datum:</t>
  </si>
  <si>
    <t>15. 8. 2021</t>
  </si>
  <si>
    <t>Zadavatel:</t>
  </si>
  <si>
    <t>IČ:</t>
  </si>
  <si>
    <t>Město Varnsdorf</t>
  </si>
  <si>
    <t>DIČ:</t>
  </si>
  <si>
    <t>Uchazeč:</t>
  </si>
  <si>
    <t>Vyplň údaj</t>
  </si>
  <si>
    <t>Projektant:</t>
  </si>
  <si>
    <t>Pavel Hruška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</si>
  <si>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</si>
  <si>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</si>
  <si>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</si>
  <si>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</si>
  <si>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</si>
  <si>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</si>
  <si>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</si>
  <si>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</si>
  <si>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</si>
  <si>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</si>
  <si>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</si>
  <si>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</si>
  <si>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</si>
  <si>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</si>
  <si>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</si>
  <si>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</si>
  <si>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</si>
  <si>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</si>
  <si>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</si>
  <si>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</si>
  <si>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</si>
  <si>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</si>
  <si>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</si>
  <si>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</si>
  <si>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</si>
  <si>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</si>
  <si>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</si>
  <si>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</si>
  <si>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</si>
  <si>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</si>
  <si>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</si>
  <si>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</si>
  <si>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</si>
  <si>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</si>
  <si>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</si>
  <si>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</si>
  <si>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</si>
  <si>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</si>
  <si>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</si>
  <si>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</si>
  <si>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</si>
  <si>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</si>
  <si>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</si>
  <si>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SO 0</t>
  </si>
  <si>
    <t>Vedlejší a ostatní náklady</t>
  </si>
  <si>
    <t>STA</t>
  </si>
  <si>
    <t>1</t>
  </si>
  <si>
    <t>{5fef4feb-0b5d-4a46-9165-79369dff4216}</t>
  </si>
  <si>
    <t>2</t>
  </si>
  <si>
    <t>SO 1</t>
  </si>
  <si>
    <t>Výměna střešní krytiny</t>
  </si>
  <si>
    <t>{2a36c6ad-c257-41c1-89c4-fc0544eb32cc}</t>
  </si>
  <si>
    <t>SO 2</t>
  </si>
  <si>
    <t>Hromosvod</t>
  </si>
  <si>
    <t>{9482727d-afe1-4a16-8732-a84993e492f1}</t>
  </si>
  <si>
    <t>SO 3</t>
  </si>
  <si>
    <t>Systém ochrany proti pády</t>
  </si>
  <si>
    <t>{b65440b4-c0b7-47f6-8d1f-7cc6472a1c8b}</t>
  </si>
  <si>
    <t>KRYCÍ LIST SOUPISU PRACÍ</t>
  </si>
  <si>
    <t>Objekt:</t>
  </si>
  <si>
    <t>SO 0 - Vedlejší a ostatní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</si>
  <si>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</si>
  <si>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</si>
  <si>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</si>
  <si>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</si>
  <si>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</si>
  <si>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</si>
  <si>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</si>
  <si>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</si>
  <si>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</si>
  <si>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</si>
  <si>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</si>
  <si>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</si>
  <si>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</si>
  <si>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</si>
  <si>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</si>
  <si>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</si>
  <si>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</si>
  <si>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</si>
  <si>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</si>
  <si>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</si>
  <si>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</si>
  <si>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</si>
  <si>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</si>
  <si>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</si>
  <si>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</si>
  <si>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</si>
  <si>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VRN3</t>
  </si>
  <si>
    <t>Zařízení staveniště</t>
  </si>
  <si>
    <t>K</t>
  </si>
  <si>
    <t>030001000</t>
  </si>
  <si>
    <t>Zařízení staveniště včetně zařízení pro zajištění svislých přesunů hmot</t>
  </si>
  <si>
    <t>…</t>
  </si>
  <si>
    <t>CS ÚRS 2020 01</t>
  </si>
  <si>
    <t>1024</t>
  </si>
  <si>
    <t>-1104166613</t>
  </si>
  <si>
    <t>VRN4</t>
  </si>
  <si>
    <t>Inženýrská činnost</t>
  </si>
  <si>
    <t>045002000</t>
  </si>
  <si>
    <t>Kompletační a koordinační činnost včetně dokladové části</t>
  </si>
  <si>
    <t>-386891444</t>
  </si>
  <si>
    <t>VRN6</t>
  </si>
  <si>
    <t>Územní vlivy</t>
  </si>
  <si>
    <t>3</t>
  </si>
  <si>
    <t>063303000</t>
  </si>
  <si>
    <t>Práce ve výškách, v hloubkách</t>
  </si>
  <si>
    <t>CS ÚRS 2021 02</t>
  </si>
  <si>
    <t>665072048</t>
  </si>
  <si>
    <t>Online PSC</t>
  </si>
  <si>
    <t>https://podminky.urs.cz/item/CS_URS_2021_02/063303000</t>
  </si>
  <si>
    <t>VRN7</t>
  </si>
  <si>
    <t>Provozní vlivy</t>
  </si>
  <si>
    <t>4</t>
  </si>
  <si>
    <t>070001000</t>
  </si>
  <si>
    <t>1097666232</t>
  </si>
  <si>
    <t>0900011-OP1</t>
  </si>
  <si>
    <t>Ostatní náklady - ochrana a zakrývání veškerých zachovávaných prvků před poškozením nebo znečištěním při provádění prací (např. zakrývání nášlapných vrstev, zařízovacích předmětů, svítidel, krytů, obložení apod.) a zajištění úklidu dotčených prostor</t>
  </si>
  <si>
    <t>-1691017722</t>
  </si>
  <si>
    <t>SO 1 - Výměna střešní krytiny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</si>
  <si>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</si>
  <si>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</si>
  <si>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</si>
  <si>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</si>
  <si>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</si>
  <si>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</si>
  <si>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</si>
  <si>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</si>
  <si>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</si>
  <si>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</si>
  <si>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</si>
  <si>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</si>
  <si>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783 - Dokončovací práce - nátěry</t>
  </si>
  <si>
    <t>HSV</t>
  </si>
  <si>
    <t>Práce a dodávky HSV</t>
  </si>
  <si>
    <t>Svislé a kompletní konstrukce</t>
  </si>
  <si>
    <t>310901113</t>
  </si>
  <si>
    <t>Úprava líce při zdění režného zdiva bez spárování jakékoliv vazby, popř. předlohy, prováděná volně bez lišt (např. do šňůry)</t>
  </si>
  <si>
    <t>m2</t>
  </si>
  <si>
    <t>651597512</t>
  </si>
  <si>
    <t>https://podminky.urs.cz/item/CS_URS_2021_02/310901113</t>
  </si>
  <si>
    <t>VV</t>
  </si>
  <si>
    <t>3,3*2,2+(3,3+2,9+5,1+5,6+3,1)*1"komíny</t>
  </si>
  <si>
    <t>314231164</t>
  </si>
  <si>
    <t>Zdivo komínů a ventilací volně stojících z cihel pálených lícových včetně spárování, pevnosti P 60, na maltu MVC dl. 290 mm (český formát 290x140x65 mm) plných</t>
  </si>
  <si>
    <t>m3</t>
  </si>
  <si>
    <t>1229910881</t>
  </si>
  <si>
    <t>https://podminky.urs.cz/item/CS_URS_2021_02/314231164</t>
  </si>
  <si>
    <t>(0,65+0,5+1,2+1,35+0,6)*1+0,65*2,2-(0,15*0,15)*12*1</t>
  </si>
  <si>
    <t>3172358-R1</t>
  </si>
  <si>
    <t>Doplnění zdiva hlavních a kordónových říms cihlami pálenými na maltu - úprava a profilace, napojení na střešní plášť</t>
  </si>
  <si>
    <t>m</t>
  </si>
  <si>
    <t>-847041506</t>
  </si>
  <si>
    <t>117,6"u okpau</t>
  </si>
  <si>
    <t>4,5*3"atika</t>
  </si>
  <si>
    <t>Součet</t>
  </si>
  <si>
    <t>3172358-R2</t>
  </si>
  <si>
    <t>Vyspravení povrchu stěn - oprava omítky říms pod střešním pláštěm</t>
  </si>
  <si>
    <t>1443988308</t>
  </si>
  <si>
    <t>131,1/100*20"odhad</t>
  </si>
  <si>
    <t>6</t>
  </si>
  <si>
    <t>Úpravy povrchů, podlahy a osazování výplní</t>
  </si>
  <si>
    <t>622335113</t>
  </si>
  <si>
    <t>Oprava cementové omítky vnějších ploch štukové stěn, v rozsahu opravované plochy přes 30 do 50%</t>
  </si>
  <si>
    <t>1216355523</t>
  </si>
  <si>
    <t>https://podminky.urs.cz/item/CS_URS_2021_02/622335113</t>
  </si>
  <si>
    <t>(7,5*0,5)*3"zadní části atik</t>
  </si>
  <si>
    <t>623631001</t>
  </si>
  <si>
    <t>Spárování vnějších ploch pohledového zdiva z cihel, spárovací maltou pilířů nebo sloupů</t>
  </si>
  <si>
    <t>1131010992</t>
  </si>
  <si>
    <t>https://podminky.urs.cz/item/CS_URS_2021_02/623631001</t>
  </si>
  <si>
    <t>7</t>
  </si>
  <si>
    <t>632451022</t>
  </si>
  <si>
    <t>Potěr cementový vyrovnávací z malty (MC-15) v pásu o průměrné (střední) tl. přes 20 do 30 mm</t>
  </si>
  <si>
    <t>1926711364</t>
  </si>
  <si>
    <t>https://podminky.urs.cz/item/CS_URS_2021_02/632451022</t>
  </si>
  <si>
    <t>15*1"atiky</t>
  </si>
  <si>
    <t>117,6*0,2"okapnička kondenzátu</t>
  </si>
  <si>
    <t>9</t>
  </si>
  <si>
    <t>Ostatní konstrukce a práce, bourání</t>
  </si>
  <si>
    <t>8</t>
  </si>
  <si>
    <t>941311112</t>
  </si>
  <si>
    <t>Montáž lešení řadového modulového lehkého pracovního s podlahami s provozním zatížením tř. 3 do 200 kg/m2 šířky tř. SW06 přes 0,6 do 0,9 m, výšky přes 10 do 25 m</t>
  </si>
  <si>
    <t>1108358640</t>
  </si>
  <si>
    <t>https://podminky.urs.cz/item/CS_URS_2021_02/941311112</t>
  </si>
  <si>
    <t>125*15,5</t>
  </si>
  <si>
    <t>941311211</t>
  </si>
  <si>
    <t>Montáž lešení řadového modulového lehkého pracovního s podlahami s provozním zatížením tř. 3 do 200 kg/m2 Příplatek za první a každý další den použití lešení k ceně -1111 nebo -1112</t>
  </si>
  <si>
    <t>527288456</t>
  </si>
  <si>
    <t>https://podminky.urs.cz/item/CS_URS_2021_02/941311211</t>
  </si>
  <si>
    <t>1937,5*120 'Přepočtené koeficientem množství</t>
  </si>
  <si>
    <t>10</t>
  </si>
  <si>
    <t>941311812</t>
  </si>
  <si>
    <t>Demontáž lešení řadového modulového lehkého pracovního s podlahami s provozním zatížením tř. 3 do 200 kg/m2 šířky SW06 přes 0,6 do 0,9 m, výšky přes 10 do 25 m</t>
  </si>
  <si>
    <t>469020226</t>
  </si>
  <si>
    <t>https://podminky.urs.cz/item/CS_URS_2021_02/941311812</t>
  </si>
  <si>
    <t>11</t>
  </si>
  <si>
    <t>949101112</t>
  </si>
  <si>
    <t>Lešení pomocné pracovní pro objekty pozemních staveb pro zatížení do 150 kg/m2, o výšce lešeňové podlahy přes 1,9 do 3,5 m</t>
  </si>
  <si>
    <t>121731784</t>
  </si>
  <si>
    <t>https://podminky.urs.cz/item/CS_URS_2021_02/949101112</t>
  </si>
  <si>
    <t>12</t>
  </si>
  <si>
    <t>952901411</t>
  </si>
  <si>
    <t>Vyčištění budov nebo objektů před předáním do užívání ostatních objektů (např. kanálů, zásobníků, kůlen apod.) jakékoliv výšky podlaží</t>
  </si>
  <si>
    <t>1988244686</t>
  </si>
  <si>
    <t>https://podminky.urs.cz/item/CS_URS_2021_02/952901411</t>
  </si>
  <si>
    <t>13</t>
  </si>
  <si>
    <t>962032641</t>
  </si>
  <si>
    <t>Bourání zdiva nadzákladového z cihel nebo tvárnic komínového z cihel pálených, šamotových nebo vápenopískových nad střechou na maltu cementovou</t>
  </si>
  <si>
    <t>971070759</t>
  </si>
  <si>
    <t>https://podminky.urs.cz/item/CS_URS_2021_02/962032641</t>
  </si>
  <si>
    <t>(0,65+0,5+1,2+1,35+0,6)*1+0,65*2,2</t>
  </si>
  <si>
    <t>14</t>
  </si>
  <si>
    <t>978036141</t>
  </si>
  <si>
    <t>Otlučení cementových omítek vnějších ploch s vyškrabáním spar zdiva a s očištěním povrchu, v rozsahu přes 20 do 30 %</t>
  </si>
  <si>
    <t>1658882696</t>
  </si>
  <si>
    <t>https://podminky.urs.cz/item/CS_URS_2021_02/978036141</t>
  </si>
  <si>
    <t>997</t>
  </si>
  <si>
    <t>Přesun sutě</t>
  </si>
  <si>
    <t>997013156</t>
  </si>
  <si>
    <t>Vnitrostaveništní doprava suti a vybouraných hmot vodorovně do 50 m svisle s omezením mechanizace pro budovy a haly výšky přes 18 do 21 m</t>
  </si>
  <si>
    <t>t</t>
  </si>
  <si>
    <t>1685506739</t>
  </si>
  <si>
    <t>https://podminky.urs.cz/item/CS_URS_2021_02/997013156</t>
  </si>
  <si>
    <t>16</t>
  </si>
  <si>
    <t>997013501</t>
  </si>
  <si>
    <t>Odvoz suti a vybouraných hmot na skládku nebo meziskládku se složením, na vzdálenost do 1 km</t>
  </si>
  <si>
    <t>-995470894</t>
  </si>
  <si>
    <t>https://podminky.urs.cz/item/CS_URS_2021_02/997013501</t>
  </si>
  <si>
    <t>17</t>
  </si>
  <si>
    <t>997013509</t>
  </si>
  <si>
    <t>Odvoz suti a vybouraných hmot na skládku nebo meziskládku se složením, na vzdálenost Příplatek k ceně za každý další i započatý 1 km přes 1 km</t>
  </si>
  <si>
    <t>-533372383</t>
  </si>
  <si>
    <t>https://podminky.urs.cz/item/CS_URS_2021_02/997013509</t>
  </si>
  <si>
    <t>23,522*39 'Přepočtené koeficientem množství</t>
  </si>
  <si>
    <t>18</t>
  </si>
  <si>
    <t>997013603</t>
  </si>
  <si>
    <t>Poplatek za uložení stavebního odpadu na skládce (skládkovné) cihelného zatříděného do Katalogu odpadů pod kódem 17 01 02</t>
  </si>
  <si>
    <t>-464729975</t>
  </si>
  <si>
    <t>https://podminky.urs.cz/item/CS_URS_2021_02/997013603</t>
  </si>
  <si>
    <t>9,575+0,18+0,215</t>
  </si>
  <si>
    <t>19</t>
  </si>
  <si>
    <t>997013811</t>
  </si>
  <si>
    <t>Poplatek za uložení stavebního odpadu na skládce (skládkovné) dřevěného zatříděného do Katalogu odpadů pod kódem 17 02 01</t>
  </si>
  <si>
    <t>714979064</t>
  </si>
  <si>
    <t>https://podminky.urs.cz/item/CS_URS_2021_02/997013811</t>
  </si>
  <si>
    <t>20</t>
  </si>
  <si>
    <t>997013814</t>
  </si>
  <si>
    <t>Poplatek za uložení stavebního odpadu na skládce (skládkovné) z izolačních materiálů zatříděného do Katalogu odpadů pod kódem 17 06 04</t>
  </si>
  <si>
    <t>1117377797</t>
  </si>
  <si>
    <t>https://podminky.urs.cz/item/CS_URS_2021_02/997013814</t>
  </si>
  <si>
    <t>998</t>
  </si>
  <si>
    <t>Přesun hmot</t>
  </si>
  <si>
    <t>998017003</t>
  </si>
  <si>
    <t>Přesun hmot pro budovy občanské výstavby, bydlení, výrobu a služby s omezením mechanizace vodorovná dopravní vzdálenost do 100 m pro budovy s jakoukoliv nosnou konstrukcí výšky přes 12 do 24 m</t>
  </si>
  <si>
    <t>-1164326039</t>
  </si>
  <si>
    <t>https://podminky.urs.cz/item/CS_URS_2021_02/998017003</t>
  </si>
  <si>
    <t>PSV</t>
  </si>
  <si>
    <t>Práce a dodávky PSV</t>
  </si>
  <si>
    <t>712</t>
  </si>
  <si>
    <t>Povlakové krytiny</t>
  </si>
  <si>
    <t>22</t>
  </si>
  <si>
    <t>712600843</t>
  </si>
  <si>
    <t>Ostatní práce při odstranění povlakové krytiny střech šikmých přes 30° zbytkového asfaltového pásu odsekáním</t>
  </si>
  <si>
    <t>609524138</t>
  </si>
  <si>
    <t>https://podminky.urs.cz/item/CS_URS_2021_02/712600843</t>
  </si>
  <si>
    <t>768,83"viz. výpočet Skyfox</t>
  </si>
  <si>
    <t>23</t>
  </si>
  <si>
    <t>712631111</t>
  </si>
  <si>
    <t>Provedení povlakové krytiny střech šikmých přes 30° pásy na sucho na dřevěném podkladě s lištami podkladní samolepící asfaltový pás</t>
  </si>
  <si>
    <t>1027088298</t>
  </si>
  <si>
    <t>https://podminky.urs.cz/item/CS_URS_2021_02/712631111</t>
  </si>
  <si>
    <t>117,6"podkladní pás</t>
  </si>
  <si>
    <t>24</t>
  </si>
  <si>
    <t>M</t>
  </si>
  <si>
    <t>6280000-r3</t>
  </si>
  <si>
    <t xml:space="preserve">asfaltový podkladový pás se samolepícími spoji určeny k pokládce na dřevěné bednění nebo OSB desky, samolepící spoje, max. síla v tahu podélně ≥ 900 N/50 mm,  příčně ≥ 450 N/50 mm</t>
  </si>
  <si>
    <t>32</t>
  </si>
  <si>
    <t>-1880843448</t>
  </si>
  <si>
    <t>P</t>
  </si>
  <si>
    <t>Poznámka k položce:_x000d_
Referenční výrobek: Baudertop UDS 3</t>
  </si>
  <si>
    <t>117,6*1,15 'Přepočtené koeficientem množství</t>
  </si>
  <si>
    <t>25</t>
  </si>
  <si>
    <t>998712103</t>
  </si>
  <si>
    <t>Přesun hmot pro povlakové krytiny stanovený z hmotnosti přesunovaného materiálu vodorovná dopravní vzdálenost do 50 m v objektech výšky přes 12 do 24 m</t>
  </si>
  <si>
    <t>2139626549</t>
  </si>
  <si>
    <t>https://podminky.urs.cz/item/CS_URS_2021_02/998712103</t>
  </si>
  <si>
    <t>26</t>
  </si>
  <si>
    <t>998712181</t>
  </si>
  <si>
    <t>Přesun hmot pro povlakové krytiny stanovený z hmotnosti přesunovaného materiálu Příplatek k cenám za přesun prováděný bez použití mechanizace pro jakoukoliv výšku objektu</t>
  </si>
  <si>
    <t>406136838</t>
  </si>
  <si>
    <t>https://podminky.urs.cz/item/CS_URS_2021_02/998712181</t>
  </si>
  <si>
    <t>721</t>
  </si>
  <si>
    <t>Zdravotechnika - vnitřní kanalizace</t>
  </si>
  <si>
    <t>27</t>
  </si>
  <si>
    <t>721273153</t>
  </si>
  <si>
    <t>Ventilační hlavice z polypropylenu (PP) DN 110</t>
  </si>
  <si>
    <t>kus</t>
  </si>
  <si>
    <t>-1555359607</t>
  </si>
  <si>
    <t>https://podminky.urs.cz/item/CS_URS_2021_02/721273153</t>
  </si>
  <si>
    <t>28</t>
  </si>
  <si>
    <t>998721103</t>
  </si>
  <si>
    <t>Přesun hmot pro vnitřní kanalizace stanovený z hmotnosti přesunovaného materiálu vodorovná dopravní vzdálenost do 50 m v objektech výšky přes 12 do 24 m</t>
  </si>
  <si>
    <t>-722656296</t>
  </si>
  <si>
    <t>https://podminky.urs.cz/item/CS_URS_2021_02/998721103</t>
  </si>
  <si>
    <t>29</t>
  </si>
  <si>
    <t>998721181</t>
  </si>
  <si>
    <t>Přesun hmot pro vnitřní kanalizace stanovený z hmotnosti přesunovaného materiálu Příplatek k ceně za přesun prováděný bez použití mechanizace pro jakoukoliv výšku objektu</t>
  </si>
  <si>
    <t>-1550472689</t>
  </si>
  <si>
    <t>https://podminky.urs.cz/item/CS_URS_2021_02/998721181</t>
  </si>
  <si>
    <t>762</t>
  </si>
  <si>
    <t>Konstrukce tesařské</t>
  </si>
  <si>
    <t>30</t>
  </si>
  <si>
    <t>7620000-R1</t>
  </si>
  <si>
    <t>Zabezpečení střechy proti zatečení vody během výměny částí krovu a kryti včetně podperné konstrukce pro zakrytí</t>
  </si>
  <si>
    <t>-1586835137</t>
  </si>
  <si>
    <t>31</t>
  </si>
  <si>
    <t>762085112</t>
  </si>
  <si>
    <t>Práce společné pro tesařské konstrukce montáž ocelových spojovacích prostředků (materiál ve specifikaci) svorníků, šroubů délky přes 150 do 300 mm</t>
  </si>
  <si>
    <t>530643955</t>
  </si>
  <si>
    <t>https://podminky.urs.cz/item/CS_URS_2021_02/762085112</t>
  </si>
  <si>
    <t>60"odhad</t>
  </si>
  <si>
    <t>31197004</t>
  </si>
  <si>
    <t>tyč závitová Pz 4.6 M12</t>
  </si>
  <si>
    <t>51410557</t>
  </si>
  <si>
    <t>60*0,3</t>
  </si>
  <si>
    <t>33</t>
  </si>
  <si>
    <t>54825509</t>
  </si>
  <si>
    <t xml:space="preserve">buldok  75x23x1,30mm  oboustr.</t>
  </si>
  <si>
    <t>1783094446</t>
  </si>
  <si>
    <t>40</t>
  </si>
  <si>
    <t>34</t>
  </si>
  <si>
    <t>31121004</t>
  </si>
  <si>
    <t>podložka pod dřevěnou konstrukci DIN 440 D 12mm</t>
  </si>
  <si>
    <t>100 kus</t>
  </si>
  <si>
    <t>1378772298</t>
  </si>
  <si>
    <t>(40*2)/100</t>
  </si>
  <si>
    <t>35</t>
  </si>
  <si>
    <t>31111013</t>
  </si>
  <si>
    <t>matice nerezová šestihranná M12</t>
  </si>
  <si>
    <t>-1207368556</t>
  </si>
  <si>
    <t>(40*4)/100</t>
  </si>
  <si>
    <t>36</t>
  </si>
  <si>
    <t>7621910-R</t>
  </si>
  <si>
    <t>Kontrola stavu stávajícího bednění, dokotvení uvolněných částí a odhřebíkování po původních vrstvách</t>
  </si>
  <si>
    <t>-1033039112</t>
  </si>
  <si>
    <t>768,83"viz. skyfox</t>
  </si>
  <si>
    <t>37</t>
  </si>
  <si>
    <t>762331912</t>
  </si>
  <si>
    <t>Vyřezání části střešní vazby vázané konstrukce krovů průřezové plochy řeziva do 120 cm2, délky vyřezané části krovového prvku přes 3 do 5 m</t>
  </si>
  <si>
    <t>1378098115</t>
  </si>
  <si>
    <t>https://podminky.urs.cz/item/CS_URS_2021_02/762331912</t>
  </si>
  <si>
    <t xml:space="preserve">(2*3,5)"předpoklad kleštiny 75/150 mm </t>
  </si>
  <si>
    <t>1*20"předpoklad námětky na krokvých</t>
  </si>
  <si>
    <t>38</t>
  </si>
  <si>
    <t>762331921</t>
  </si>
  <si>
    <t>Vyřezání části střešní vazby vázané konstrukce krovů průřezové plochy řeziva přes 120 do 224 cm2, délky vyřezané části krovového prvku do 3 m</t>
  </si>
  <si>
    <t>-116082455</t>
  </si>
  <si>
    <t>https://podminky.urs.cz/item/CS_URS_2021_02/762331921</t>
  </si>
  <si>
    <t>1*16"předpoklad pásek pozednice 120/120 mm</t>
  </si>
  <si>
    <t>39</t>
  </si>
  <si>
    <t>762331923</t>
  </si>
  <si>
    <t>Vyřezání části střešní vazby vázané konstrukce krovů průřezové plochy řeziva přes 120 do 224 cm2, délky vyřezané části krovového prvku přes 5 do 8 m</t>
  </si>
  <si>
    <t>1571187186</t>
  </si>
  <si>
    <t>https://podminky.urs.cz/item/CS_URS_2021_02/762331923</t>
  </si>
  <si>
    <t>7,2*20"předpoklad krokve 130/160 mm</t>
  </si>
  <si>
    <t>762331931</t>
  </si>
  <si>
    <t>Vyřezání části střešní vazby vázané konstrukce krovů průřezové plochy řeziva přes 224 do 288 cm2, délky vyřezané části krovového prvku do 3 m</t>
  </si>
  <si>
    <t>-2050613705</t>
  </si>
  <si>
    <t>https://podminky.urs.cz/item/CS_URS_2021_02/762331931</t>
  </si>
  <si>
    <t>0,7*8"předpoklad sloupků pozednice 150/180 mm</t>
  </si>
  <si>
    <t>41</t>
  </si>
  <si>
    <t>762331933</t>
  </si>
  <si>
    <t>Vyřezání části střešní vazby vázané konstrukce krovů průřezové plochy řeziva přes 224 do 288 cm2, délky vyřezané části krovového prvku přes 5 do 8 m</t>
  </si>
  <si>
    <t>-65071660</t>
  </si>
  <si>
    <t>https://podminky.urs.cz/item/CS_URS_2021_02/762331933</t>
  </si>
  <si>
    <t>10*2"předpoklad pozednice 150/180 mm</t>
  </si>
  <si>
    <t>42</t>
  </si>
  <si>
    <t>762332921</t>
  </si>
  <si>
    <t>Doplnění střešní vazby řezivem (materiál v ceně) průřezové plochy do 120 cm2</t>
  </si>
  <si>
    <t>1824963118</t>
  </si>
  <si>
    <t>https://podminky.urs.cz/item/CS_URS_2021_02/762332921</t>
  </si>
  <si>
    <t>27"viz. vyřezání</t>
  </si>
  <si>
    <t>43</t>
  </si>
  <si>
    <t>762332922</t>
  </si>
  <si>
    <t>Doplnění střešní vazby řezivem (materiál v ceně) průřezové plochy přes 120 do 224 cm2</t>
  </si>
  <si>
    <t>2121209041</t>
  </si>
  <si>
    <t>https://podminky.urs.cz/item/CS_URS_2021_02/762332922</t>
  </si>
  <si>
    <t>16+144"viz. vyřezání</t>
  </si>
  <si>
    <t>44</t>
  </si>
  <si>
    <t>762332923</t>
  </si>
  <si>
    <t>Doplnění střešní vazby řezivem (materiál v ceně) průřezové plochy přes 224 do 288 cm2</t>
  </si>
  <si>
    <t>549236424</t>
  </si>
  <si>
    <t>https://podminky.urs.cz/item/CS_URS_2021_02/762332923</t>
  </si>
  <si>
    <t>5,6+20"viz. vyřezání</t>
  </si>
  <si>
    <t>45</t>
  </si>
  <si>
    <t>762341027</t>
  </si>
  <si>
    <t>Bednění a laťování bednění střech rovných sklonu do 60° s vyřezáním otvorů z dřevoštěpkových desek OSB šroubovaných na krokve na pero a drážku, tloušťky desky 25 mm</t>
  </si>
  <si>
    <t>-415374378</t>
  </si>
  <si>
    <t>https://podminky.urs.cz/item/CS_URS_2021_02/762341027</t>
  </si>
  <si>
    <t>105,6*0,3"vyztužení pod háky</t>
  </si>
  <si>
    <t>46</t>
  </si>
  <si>
    <t>762341210</t>
  </si>
  <si>
    <t>Bednění a laťování montáž bednění střech rovných a šikmých sklonu do 60° s vyřezáním otvorů z prken hrubých na sraz tl. do 32 mm</t>
  </si>
  <si>
    <t>371427730</t>
  </si>
  <si>
    <t>https://podminky.urs.cz/item/CS_URS_2021_02/762341210</t>
  </si>
  <si>
    <t>768,83/100*30"předpokládáná výměna 30% stávajícího bednění - doplnění</t>
  </si>
  <si>
    <t>768,83"nové bednění na kontralatě</t>
  </si>
  <si>
    <t>47</t>
  </si>
  <si>
    <t>60516100</t>
  </si>
  <si>
    <t>řezivo smrkové sušené tl 30mm</t>
  </si>
  <si>
    <t>-1633972948</t>
  </si>
  <si>
    <t>(768,83/100*30)*0,025"předpokládáná výměna 30% stávajícího bednění - doplnění</t>
  </si>
  <si>
    <t>(768,83)*0,028"nové bednění na kontralatě</t>
  </si>
  <si>
    <t>48</t>
  </si>
  <si>
    <t>762341811</t>
  </si>
  <si>
    <t>Demontáž bednění a laťování bednění střech rovných, obloukových, sklonu do 60° se všemi nadstřešními konstrukcemi z prken hrubých, hoblovaných tl. do 32 mm</t>
  </si>
  <si>
    <t>-1422598332</t>
  </si>
  <si>
    <t>https://podminky.urs.cz/item/CS_URS_2021_02/762341811</t>
  </si>
  <si>
    <t>768,83/100*30"předpokládáná výměna 30% stávajícího bednění</t>
  </si>
  <si>
    <t>49</t>
  </si>
  <si>
    <t>762342441</t>
  </si>
  <si>
    <t>Bednění a laťování montáž lišt trojúhelníkových</t>
  </si>
  <si>
    <t>910643916</t>
  </si>
  <si>
    <t>https://podminky.urs.cz/item/CS_URS_2021_02/762342441</t>
  </si>
  <si>
    <t>(768,83/0,9)*1,05"+5%rezerva</t>
  </si>
  <si>
    <t>50</t>
  </si>
  <si>
    <t>60516102</t>
  </si>
  <si>
    <t>řezivo smrkové sušené tl 60-70mm</t>
  </si>
  <si>
    <t>-1387613852</t>
  </si>
  <si>
    <t>896,968*0,06*0,1</t>
  </si>
  <si>
    <t>51</t>
  </si>
  <si>
    <t>605110-r</t>
  </si>
  <si>
    <t>atypická kontralat (námětek) v dolní části kontralatě pro náběh na podstřešní římsu cca 600 x 60-120 mm tl. 100 mm</t>
  </si>
  <si>
    <t>96392240</t>
  </si>
  <si>
    <t>52</t>
  </si>
  <si>
    <t>7623820-R</t>
  </si>
  <si>
    <t>Heverování a podepření tesařských konstrukcí krovů během výměny nebo vyřezávaní poškozených prvků</t>
  </si>
  <si>
    <t>kpl</t>
  </si>
  <si>
    <t>1611291054</t>
  </si>
  <si>
    <t>53</t>
  </si>
  <si>
    <t>998762103</t>
  </si>
  <si>
    <t>Přesun hmot pro konstrukce tesařské stanovený z hmotnosti přesunovaného materiálu vodorovná dopravní vzdálenost do 50 m v objektech výšky přes 12 do 24 m</t>
  </si>
  <si>
    <t>-1055427352</t>
  </si>
  <si>
    <t>https://podminky.urs.cz/item/CS_URS_2021_02/998762103</t>
  </si>
  <si>
    <t>54</t>
  </si>
  <si>
    <t>998762181</t>
  </si>
  <si>
    <t>Přesun hmot pro konstrukce tesařské stanovený z hmotnosti přesunovaného materiálu Příplatek k cenám za přesun prováděný bez použití mechanizace pro jakoukoliv výšku objektu</t>
  </si>
  <si>
    <t>-1651563082</t>
  </si>
  <si>
    <t>https://podminky.urs.cz/item/CS_URS_2021_02/998762181</t>
  </si>
  <si>
    <t>764</t>
  </si>
  <si>
    <t>Konstrukce klempířské</t>
  </si>
  <si>
    <t>55</t>
  </si>
  <si>
    <t>764001801</t>
  </si>
  <si>
    <t>Demontáž klempířských konstrukcí podkladního plechu do suti</t>
  </si>
  <si>
    <t>1733313584</t>
  </si>
  <si>
    <t>https://podminky.urs.cz/item/CS_URS_2021_02/764001801</t>
  </si>
  <si>
    <t>117,6"předpoklad u okap. oplech</t>
  </si>
  <si>
    <t>56</t>
  </si>
  <si>
    <t>764001831</t>
  </si>
  <si>
    <t>Demontáž klempířských konstrukcí krytiny z taškových tabulí do suti</t>
  </si>
  <si>
    <t>512240262</t>
  </si>
  <si>
    <t>https://podminky.urs.cz/item/CS_URS_2021_02/764001831</t>
  </si>
  <si>
    <t>57</t>
  </si>
  <si>
    <t>764001861</t>
  </si>
  <si>
    <t>Demontáž klempířských konstrukcí oplechování hřebene z hřebenáčů do suti</t>
  </si>
  <si>
    <t>1322941055</t>
  </si>
  <si>
    <t>https://podminky.urs.cz/item/CS_URS_2021_02/764001861</t>
  </si>
  <si>
    <t>22,82"viz. výpočet Skyfox</t>
  </si>
  <si>
    <t>58</t>
  </si>
  <si>
    <t>764001881</t>
  </si>
  <si>
    <t>Demontáž klempířských konstrukcí oplechování nároží z hřebenáčů do suti</t>
  </si>
  <si>
    <t>101637471</t>
  </si>
  <si>
    <t>https://podminky.urs.cz/item/CS_URS_2021_02/764001881</t>
  </si>
  <si>
    <t>71,27"viz. výpočet Skyfox</t>
  </si>
  <si>
    <t>59</t>
  </si>
  <si>
    <t>764001891</t>
  </si>
  <si>
    <t>Demontáž klempířských konstrukcí oplechování úžlabí do suti</t>
  </si>
  <si>
    <t>1727188386</t>
  </si>
  <si>
    <t>https://podminky.urs.cz/item/CS_URS_2021_02/764001891</t>
  </si>
  <si>
    <t>23,18"viz. výpočet Skyfox</t>
  </si>
  <si>
    <t>60</t>
  </si>
  <si>
    <t>764002812</t>
  </si>
  <si>
    <t>Demontáž klempířských konstrukcí okapového plechu do suti, v krytině skládané</t>
  </si>
  <si>
    <t>-162386882</t>
  </si>
  <si>
    <t>https://podminky.urs.cz/item/CS_URS_2021_02/764002812</t>
  </si>
  <si>
    <t>117,6"viz. výpočet Skyfox - u okapu</t>
  </si>
  <si>
    <t>(7,94*2+11,15*2)"přechod sklonů</t>
  </si>
  <si>
    <t>61</t>
  </si>
  <si>
    <t>764002821</t>
  </si>
  <si>
    <t>Demontáž klempířských konstrukcí střešního výlezu do suti</t>
  </si>
  <si>
    <t>-580358992</t>
  </si>
  <si>
    <t>https://podminky.urs.cz/item/CS_URS_2021_02/764002821</t>
  </si>
  <si>
    <t>62</t>
  </si>
  <si>
    <t>764002841</t>
  </si>
  <si>
    <t>Demontáž klempířských konstrukcí oplechování horních ploch zdí a nadezdívek do suti</t>
  </si>
  <si>
    <t>714264452</t>
  </si>
  <si>
    <t>https://podminky.urs.cz/item/CS_URS_2021_02/764002841</t>
  </si>
  <si>
    <t>4,6*3</t>
  </si>
  <si>
    <t>63</t>
  </si>
  <si>
    <t>764002861</t>
  </si>
  <si>
    <t>Demontáž klempířských konstrukcí oplechování říms do suti</t>
  </si>
  <si>
    <t>-2108833467</t>
  </si>
  <si>
    <t>https://podminky.urs.cz/item/CS_URS_2021_02/764002861</t>
  </si>
  <si>
    <t>4*3</t>
  </si>
  <si>
    <t>64</t>
  </si>
  <si>
    <t>764002871</t>
  </si>
  <si>
    <t>Demontáž klempířských konstrukcí lemování zdí do suti</t>
  </si>
  <si>
    <t>1941575697</t>
  </si>
  <si>
    <t>https://podminky.urs.cz/item/CS_URS_2021_02/764002871</t>
  </si>
  <si>
    <t>20,44"viz. výpočet Skyfox</t>
  </si>
  <si>
    <t>65</t>
  </si>
  <si>
    <t>764002881</t>
  </si>
  <si>
    <t>Demontáž klempířských konstrukcí lemování střešních prostupů do suti</t>
  </si>
  <si>
    <t>-2125675006</t>
  </si>
  <si>
    <t>https://podminky.urs.cz/item/CS_URS_2021_02/764002881</t>
  </si>
  <si>
    <t>(3,1+5,6+5,1+2,9+3,3+3,3)*0,4"komínů</t>
  </si>
  <si>
    <t>66</t>
  </si>
  <si>
    <t>764003801</t>
  </si>
  <si>
    <t>Demontáž klempířských konstrukcí lemování trub, konzol, držáků, ventilačních nástavců a ostatních kusových prvků do suti</t>
  </si>
  <si>
    <t>-275303427</t>
  </si>
  <si>
    <t>https://podminky.urs.cz/item/CS_URS_2021_02/764003801</t>
  </si>
  <si>
    <t>67</t>
  </si>
  <si>
    <t>764004821</t>
  </si>
  <si>
    <t>Demontáž klempířských konstrukcí žlabu nástřešního do suti</t>
  </si>
  <si>
    <t>-954290840</t>
  </si>
  <si>
    <t>https://podminky.urs.cz/item/CS_URS_2021_02/764004821</t>
  </si>
  <si>
    <t>2,62+23,66+12,34+14,69+10,89+13,85+2,72+13,93</t>
  </si>
  <si>
    <t>68</t>
  </si>
  <si>
    <t>764004863</t>
  </si>
  <si>
    <t>Demontáž klempířských konstrukcí svodu k dalšímu použití</t>
  </si>
  <si>
    <t>-821373720</t>
  </si>
  <si>
    <t>https://podminky.urs.cz/item/CS_URS_2021_02/764004863</t>
  </si>
  <si>
    <t>2*7"části svodu na střeše</t>
  </si>
  <si>
    <t>69</t>
  </si>
  <si>
    <t>764011441</t>
  </si>
  <si>
    <t>Podkladní plech z pozinkovaného plechu tloušťky 1,0 mm pro TiZn rš 150 mm</t>
  </si>
  <si>
    <t>1283610733</t>
  </si>
  <si>
    <t>https://podminky.urs.cz/item/CS_URS_2021_02/764011441</t>
  </si>
  <si>
    <t>117,600-4*3"u nástřešního žlabu - podkladní pás zatahovací tašky</t>
  </si>
  <si>
    <t>70</t>
  </si>
  <si>
    <t>764011442</t>
  </si>
  <si>
    <t>Podkladní plech z pozinkovaného plechu tloušťky 1,0 mm pro TiZn rš 200 mm</t>
  </si>
  <si>
    <t>328202131</t>
  </si>
  <si>
    <t>https://podminky.urs.cz/item/CS_URS_2021_02/764011442</t>
  </si>
  <si>
    <t>3*2"hřeben sklonu do 10°</t>
  </si>
  <si>
    <t>71</t>
  </si>
  <si>
    <t>764011443</t>
  </si>
  <si>
    <t>Podkladní plech z pozinkovaného plechu tloušťky 1,0 mm pro TiZn rš 250 mm</t>
  </si>
  <si>
    <t>511235951</t>
  </si>
  <si>
    <t>https://podminky.urs.cz/item/CS_URS_2021_02/764011443</t>
  </si>
  <si>
    <t xml:space="preserve">(4,6*2+0,9*2)*3"podklad plech pro oplech atiky </t>
  </si>
  <si>
    <t>72</t>
  </si>
  <si>
    <t>764011424</t>
  </si>
  <si>
    <t>Podkladní plech z pozinkovaného plechu tloušťky 1,0 mm pro TiZn rš 330 mm</t>
  </si>
  <si>
    <t>1942368355</t>
  </si>
  <si>
    <t>https://podminky.urs.cz/item/CS_URS_2021_02/764011424</t>
  </si>
  <si>
    <t>117,6"podkladní plech okapnice krytiny</t>
  </si>
  <si>
    <t>38,15"přechod mezi sklony</t>
  </si>
  <si>
    <t>73</t>
  </si>
  <si>
    <t>764121411</t>
  </si>
  <si>
    <t>Krytina z hliníkového plechu s úpravou u okapů, prostupů a výčnělků střechy rovné drážkováním ze svitků rš 670 mm, sklon střechy do 30°</t>
  </si>
  <si>
    <t>-37589224</t>
  </si>
  <si>
    <t>https://podminky.urs.cz/item/CS_URS_2021_02/764121411</t>
  </si>
  <si>
    <t>Poznámka k položce:_x000d_
Např. PREFALZ</t>
  </si>
  <si>
    <t>17,25+28,25+15,75+28,52"plochá část krovu</t>
  </si>
  <si>
    <t>74</t>
  </si>
  <si>
    <t>764121413</t>
  </si>
  <si>
    <t>Krytina z hliníkového plechu s úpravou u okapů, prostupů a výčnělků střechy rovné drážkováním ze svitků rš 670 mm, sklon střechy přes 30 do 60°</t>
  </si>
  <si>
    <t>1264704091</t>
  </si>
  <si>
    <t>https://podminky.urs.cz/item/CS_URS_2021_02/764121413</t>
  </si>
  <si>
    <t>Poznámka k položce:_x000d_
Např. FALCOVANÁ ŠABLONA PREFA 29x29</t>
  </si>
  <si>
    <t>117,65*0,85"oplechování kraje střechy - pod žlabem</t>
  </si>
  <si>
    <t>75</t>
  </si>
  <si>
    <t>764121463</t>
  </si>
  <si>
    <t>Krytina z hliníkového plechu s úpravou u okapů, prostupů a výčnělků ze šablon, počet kusů přes 10 ks/m2 přes 30 do 60°</t>
  </si>
  <si>
    <t>2118342164</t>
  </si>
  <si>
    <t>https://podminky.urs.cz/item/CS_URS_2021_02/764121463</t>
  </si>
  <si>
    <t>(1,88+2,05)+(1,66+1,78)+(1,76+1,74)</t>
  </si>
  <si>
    <t>190,2+44,55+109,15+78,26+98,51+132,96</t>
  </si>
  <si>
    <t>76</t>
  </si>
  <si>
    <t>764121491</t>
  </si>
  <si>
    <t>Krytina z hliníkového plechu s úpravou u okapů, prostupů a výčnělků Příplatek k cenám za těsnění drážek ve sklonu do 10°</t>
  </si>
  <si>
    <t>860012830</t>
  </si>
  <si>
    <t>https://podminky.urs.cz/item/CS_URS_2021_02/764121491</t>
  </si>
  <si>
    <t>77</t>
  </si>
  <si>
    <t>764221405</t>
  </si>
  <si>
    <t>Oplechování střešních prvků z hliníkového plechu hřebene větraného, včetně větrací mřížky rš 400 mm</t>
  </si>
  <si>
    <t>-2087350193</t>
  </si>
  <si>
    <t>https://podminky.urs.cz/item/CS_URS_2021_02/764221405</t>
  </si>
  <si>
    <t>Poznámka k položce:_x000d_
SYSTÉMOVÉ OPLECHOVÁNÍ KRYTINY Z AL PLECHU S POVRCHOVOU ÚPRAVOU</t>
  </si>
  <si>
    <t>78</t>
  </si>
  <si>
    <t>764221408</t>
  </si>
  <si>
    <t>Oplechování střešních prvků z hliníkového plechu hřebene větraného, včetně větrací mřížky z hřebenáčů</t>
  </si>
  <si>
    <t>1138307251</t>
  </si>
  <si>
    <t>https://podminky.urs.cz/item/CS_URS_2021_02/764221408</t>
  </si>
  <si>
    <t>14,5"hřeben sklonu 32°</t>
  </si>
  <si>
    <t>1,95+1,7+1,8"stříšky</t>
  </si>
  <si>
    <t>79</t>
  </si>
  <si>
    <t>764221438</t>
  </si>
  <si>
    <t>Oplechování střešních prvků z hliníkového plechu nároží větraného, včetně větrací mřížky z hřebenáčů</t>
  </si>
  <si>
    <t>1145389502</t>
  </si>
  <si>
    <t>https://podminky.urs.cz/item/CS_URS_2021_02/764221438</t>
  </si>
  <si>
    <t>80</t>
  </si>
  <si>
    <t>764221441</t>
  </si>
  <si>
    <t>Oplechování střešních prvků z hliníkového plechu nároží nevětraného spojením na dvojitou stojatou drážku</t>
  </si>
  <si>
    <t>2105986370</t>
  </si>
  <si>
    <t>https://podminky.urs.cz/item/CS_URS_2021_02/764221441</t>
  </si>
  <si>
    <t>(5,5*4)/cos(7)</t>
  </si>
  <si>
    <t>81</t>
  </si>
  <si>
    <t>764221472</t>
  </si>
  <si>
    <t>Oplechování střešních prvků z hliníkového plechu úžlabí rš 1000 mm</t>
  </si>
  <si>
    <t>-1623475734</t>
  </si>
  <si>
    <t>https://podminky.urs.cz/item/CS_URS_2021_02/764221472</t>
  </si>
  <si>
    <t>23,2"úžlabí</t>
  </si>
  <si>
    <t>82</t>
  </si>
  <si>
    <t>764221476</t>
  </si>
  <si>
    <t>Oplechování střešních prvků z hliníkového plechu Příplatek k cenám za provedení úžlabí v plechové krytině</t>
  </si>
  <si>
    <t>1020023527</t>
  </si>
  <si>
    <t>https://podminky.urs.cz/item/CS_URS_2021_02/764221476</t>
  </si>
  <si>
    <t>83</t>
  </si>
  <si>
    <t>764222432</t>
  </si>
  <si>
    <t>Oplechování střešních prvků z hliníkového plechu okapu okapovým plechem střechy rovné rš 200 mm</t>
  </si>
  <si>
    <t>915368352</t>
  </si>
  <si>
    <t>https://podminky.urs.cz/item/CS_URS_2021_02/764222432</t>
  </si>
  <si>
    <t>84</t>
  </si>
  <si>
    <t>764222433</t>
  </si>
  <si>
    <t>Oplechování střešních prvků z hliníkového plechu okapu okapovým plechem střechy rovné rš 250 mm</t>
  </si>
  <si>
    <t>1707583506</t>
  </si>
  <si>
    <t>https://podminky.urs.cz/item/CS_URS_2021_02/764222433</t>
  </si>
  <si>
    <t>117,6"okapnička kondenzátu</t>
  </si>
  <si>
    <t>85</t>
  </si>
  <si>
    <t>764222435</t>
  </si>
  <si>
    <t>Oplechování střešních prvků z hliníkového plechu okapu okapovým plechem střechy rovné rš 400 mm</t>
  </si>
  <si>
    <t>-189525497</t>
  </si>
  <si>
    <t>https://podminky.urs.cz/item/CS_URS_2021_02/764222435</t>
  </si>
  <si>
    <t>117,600"okapový plech krytiny</t>
  </si>
  <si>
    <t>86</t>
  </si>
  <si>
    <t>764223451</t>
  </si>
  <si>
    <t>Oplechování střešních prvků z hliníkového plechu střešní výlez rozměru 600 x 600 mm, střechy s krytinou skládanou ze šablon</t>
  </si>
  <si>
    <t>1371536944</t>
  </si>
  <si>
    <t>https://podminky.urs.cz/item/CS_URS_2021_02/764223451</t>
  </si>
  <si>
    <t>Poznámka k položce:_x000d_
V POLOŽCE JE I DODÁVKA VÝLEZU!</t>
  </si>
  <si>
    <t>87</t>
  </si>
  <si>
    <t>764223458</t>
  </si>
  <si>
    <t>Oplechování střešních prvků z hliníkového plechu sněhový hák pro falcované tašky, šindele nebo šablony</t>
  </si>
  <si>
    <t>-761358018</t>
  </si>
  <si>
    <t>https://podminky.urs.cz/item/CS_URS_2021_02/764223458</t>
  </si>
  <si>
    <t>88</t>
  </si>
  <si>
    <t>764225411</t>
  </si>
  <si>
    <t>Oplechování horních ploch zdí a nadezdívek (atik) z hliníkového plechu celoplošně lepené přes rš 800 mm</t>
  </si>
  <si>
    <t>-1033939078</t>
  </si>
  <si>
    <t>https://podminky.urs.cz/item/CS_URS_2021_02/764225411</t>
  </si>
  <si>
    <t xml:space="preserve">(4,9*1,2)*3"zdob. štítů- atika  </t>
  </si>
  <si>
    <t>4*3"zadní stěny zdob štítů - stěna</t>
  </si>
  <si>
    <t>89</t>
  </si>
  <si>
    <t>764321414</t>
  </si>
  <si>
    <t>Lemování zdí z hliníkového plechu boční nebo horní rovných, střech s krytinou skládanou mimo prejzovou rš 330 mm</t>
  </si>
  <si>
    <t>765525666</t>
  </si>
  <si>
    <t>https://podminky.urs.cz/item/CS_URS_2021_02/764321414</t>
  </si>
  <si>
    <t>(2,5*2)*3"zdobné štíty - zadní strana</t>
  </si>
  <si>
    <t>3,3+3,3+2,9+5,1+5,6+3,1"komínů</t>
  </si>
  <si>
    <t>90</t>
  </si>
  <si>
    <t>764322446</t>
  </si>
  <si>
    <t>Lemování zdí z hliníkového plechu spodní s formováním do tvaru krytiny oblých nebo ze segmentů, střech s krytinou skládanou mimo prejzovou rš 500 mm</t>
  </si>
  <si>
    <t>1151079701</t>
  </si>
  <si>
    <t>https://podminky.urs.cz/item/CS_URS_2021_02/764322446</t>
  </si>
  <si>
    <t>91</t>
  </si>
  <si>
    <t>764523409</t>
  </si>
  <si>
    <t>Žlab nadokapní (nástřešní) z hliníkového plechu oblého tvaru, včetně háků, čel a hrdel rš 800 mm</t>
  </si>
  <si>
    <t>-713165999</t>
  </si>
  <si>
    <t>https://podminky.urs.cz/item/CS_URS_2021_02/764523409</t>
  </si>
  <si>
    <t>117,600-4*3</t>
  </si>
  <si>
    <t>92</t>
  </si>
  <si>
    <t>764523429</t>
  </si>
  <si>
    <t>Žlab nadokapní (nástřešní) z hliníkového plechu Příplatek k cenám za zvýšenou pracnost při provedení rohu nebo koutu rš 800 mm</t>
  </si>
  <si>
    <t>-1512557792</t>
  </si>
  <si>
    <t>https://podminky.urs.cz/item/CS_URS_2021_02/764523429</t>
  </si>
  <si>
    <t>93</t>
  </si>
  <si>
    <t>764527409</t>
  </si>
  <si>
    <t>Dilatace žlabů z hliníkového plechu vložením dilatačního pásu s pryžovou vložkou rš 800 mm</t>
  </si>
  <si>
    <t>-833506082</t>
  </si>
  <si>
    <t>https://podminky.urs.cz/item/CS_URS_2021_02/764527409</t>
  </si>
  <si>
    <t>94</t>
  </si>
  <si>
    <t>764528424</t>
  </si>
  <si>
    <t>Svod z hliníkového plechu včetně objímek, kolen a odskoků kruhový, průměru 150 mm</t>
  </si>
  <si>
    <t>1567582637</t>
  </si>
  <si>
    <t>https://podminky.urs.cz/item/CS_URS_2021_02/764528424</t>
  </si>
  <si>
    <t>7*1,5"pro napojení na stávající</t>
  </si>
  <si>
    <t>95</t>
  </si>
  <si>
    <t>998764103</t>
  </si>
  <si>
    <t>Přesun hmot pro konstrukce klempířské stanovený z hmotnosti přesunovaného materiálu vodorovná dopravní vzdálenost do 50 m v objektech výšky přes 12 do 24 m</t>
  </si>
  <si>
    <t>-523439430</t>
  </si>
  <si>
    <t>https://podminky.urs.cz/item/CS_URS_2021_02/998764103</t>
  </si>
  <si>
    <t>96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</si>
  <si>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</si>
  <si>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</si>
  <si>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1163740365</t>
  </si>
  <si>
    <t>https://podminky.urs.cz/item/CS_URS_2021_02/998764181</t>
  </si>
  <si>
    <t>765</t>
  </si>
  <si>
    <t>Krytina skládaná</t>
  </si>
  <si>
    <t>97</t>
  </si>
  <si>
    <t>765121203</t>
  </si>
  <si>
    <t>Montáž krytiny betonové okapové hrany s větrací mřížkou univerzální</t>
  </si>
  <si>
    <t>1346972258</t>
  </si>
  <si>
    <t>https://podminky.urs.cz/item/CS_URS_2021_02/765121203</t>
  </si>
  <si>
    <t>117,6"mřízka vzduchové mezery</t>
  </si>
  <si>
    <t>3"hřebene 7°</t>
  </si>
  <si>
    <t>98</t>
  </si>
  <si>
    <t>55351102</t>
  </si>
  <si>
    <t>mříž ochranná proti ptákům Al s barevným povrchem š 125mm</t>
  </si>
  <si>
    <t>2026696505</t>
  </si>
  <si>
    <t>120,6*1,1 'Přepočtené koeficientem množství</t>
  </si>
  <si>
    <t>99</t>
  </si>
  <si>
    <t>765135001</t>
  </si>
  <si>
    <t>Montáž střešních doplňků vláknocementové krytiny skládané speciálních desek větracích hlavic, ventilačních prostupů, anténních prostupů, prostupových hlavic, kovových univerzálních apod., plochy jednotlivě do 0,2 m2</t>
  </si>
  <si>
    <t>-1455766612</t>
  </si>
  <si>
    <t>https://podminky.urs.cz/item/CS_URS_2021_02/765135001</t>
  </si>
  <si>
    <t>5"odvětrání</t>
  </si>
  <si>
    <t>3"pro kabely</t>
  </si>
  <si>
    <t>100</t>
  </si>
  <si>
    <t>55351088</t>
  </si>
  <si>
    <t>taška prostupová hliníková s barevným povrchem pro falcované tašky</t>
  </si>
  <si>
    <t>1708076979</t>
  </si>
  <si>
    <t>101</t>
  </si>
  <si>
    <t>55351089</t>
  </si>
  <si>
    <t>nástavec odvětrání Al s barevným povrchem D 100mm</t>
  </si>
  <si>
    <t>-923538420</t>
  </si>
  <si>
    <t>102</t>
  </si>
  <si>
    <t>553510-r</t>
  </si>
  <si>
    <t>kabelová průchodka pro falcované Al střechy</t>
  </si>
  <si>
    <t>-1109734486</t>
  </si>
  <si>
    <t>103</t>
  </si>
  <si>
    <t>765135023</t>
  </si>
  <si>
    <t>Montáž střešních doplňků vláknocementové krytiny skládané stoupací plošiny, délky přes 1 m</t>
  </si>
  <si>
    <t>-1019578528</t>
  </si>
  <si>
    <t>https://podminky.urs.cz/item/CS_URS_2021_02/765135023</t>
  </si>
  <si>
    <t>104</t>
  </si>
  <si>
    <t>55351097</t>
  </si>
  <si>
    <t>plošina stoupací pro falcované i skládané Al střechy 250x800mm</t>
  </si>
  <si>
    <t>-301057184</t>
  </si>
  <si>
    <t>105</t>
  </si>
  <si>
    <t>55351099</t>
  </si>
  <si>
    <t>držák stoupací plošiny 12°-55° pro skládané hliníkové krytiny</t>
  </si>
  <si>
    <t>-1332921819</t>
  </si>
  <si>
    <t>106</t>
  </si>
  <si>
    <t>765191001</t>
  </si>
  <si>
    <t>Montáž pojistné hydroizolační nebo parotěsné fólie kladené ve sklonu do 20° lepením (vodotěsné podstřeší) na bednění nebo tepelnou izolaci</t>
  </si>
  <si>
    <t>-908853391</t>
  </si>
  <si>
    <t>https://podminky.urs.cz/item/CS_URS_2021_02/765191001</t>
  </si>
  <si>
    <t>17,25+28,25+15,75+28,52</t>
  </si>
  <si>
    <t>89,77*2 'Přepočtené koeficientem množství</t>
  </si>
  <si>
    <t>107</t>
  </si>
  <si>
    <t>2832900-r1</t>
  </si>
  <si>
    <t xml:space="preserve">fólie kontaktní difuzně propustná pro doplňkovou hydroizolační vrstvu,vysoce pevná speciální textilie z polyesteru s difuzně otevřeným polyuretanovým povrstvením, pevnost  ca. 450/300 N/5 cm, EN 12311-1+2, hmostnost ca. 190 g/m², oboustraně samolepící konce</t>
  </si>
  <si>
    <t>2079722697</t>
  </si>
  <si>
    <t>Poznámka k položce:_x000d_
Referenční výrobek: Dörken Delta Maxx Plus</t>
  </si>
  <si>
    <t>89,77*1,15 'Přepočtené koeficientem množství</t>
  </si>
  <si>
    <t>108</t>
  </si>
  <si>
    <t>2832900-r2</t>
  </si>
  <si>
    <t>asfaltový SBS modifikovaný nedifúzní podkladní/separační pás se samolepícími spoji určeny k pokládce na dřevěné bednění, Maximální síla v tahu: podélně &gt; 450 N/50 mm, příčně &gt; 300 N/50 mm</t>
  </si>
  <si>
    <t>1801369186</t>
  </si>
  <si>
    <t>Poznámka k položce:_x000d_
Refernční výrobek: Baudertop TS 40 NSK</t>
  </si>
  <si>
    <t>109</t>
  </si>
  <si>
    <t>765191023</t>
  </si>
  <si>
    <t>Montáž pojistné hydroizolační nebo parotěsné fólie kladené ve sklonu přes 20° s lepenými přesahy na bednění nebo tepelnou izolaci</t>
  </si>
  <si>
    <t>-1133481295</t>
  </si>
  <si>
    <t>https://podminky.urs.cz/item/CS_URS_2021_02/765191023</t>
  </si>
  <si>
    <t>768,83-89,77"pojistná izolace na stávající bednění</t>
  </si>
  <si>
    <t>679,06*2 'Přepočtené koeficientem množství</t>
  </si>
  <si>
    <t>110</t>
  </si>
  <si>
    <t>-666135928</t>
  </si>
  <si>
    <t>679,06*1,15 'Přepočtené koeficientem množství</t>
  </si>
  <si>
    <t>111</t>
  </si>
  <si>
    <t>1521327782</t>
  </si>
  <si>
    <t>112</t>
  </si>
  <si>
    <t>765191031</t>
  </si>
  <si>
    <t>Montáž pojistné hydroizolační nebo parotěsné fólie lepení těsnících pásků pod kontralatě</t>
  </si>
  <si>
    <t>-391503264</t>
  </si>
  <si>
    <t>https://podminky.urs.cz/item/CS_URS_2021_02/765191031</t>
  </si>
  <si>
    <t>113</t>
  </si>
  <si>
    <t>28329303</t>
  </si>
  <si>
    <t>páska těsnící jednostranně lepící butylkaučuková pod kontralatě š 50mm</t>
  </si>
  <si>
    <t>324822094</t>
  </si>
  <si>
    <t>896,968*1,1 'Přepočtené koeficientem množství</t>
  </si>
  <si>
    <t>114</t>
  </si>
  <si>
    <t>765191041</t>
  </si>
  <si>
    <t>Montáž pojistné hydroizolační nebo parotěsné fólie v místech střešních prostupů průměru do 150 mm</t>
  </si>
  <si>
    <t>1489650591</t>
  </si>
  <si>
    <t>https://podminky.urs.cz/item/CS_URS_2021_02/765191041</t>
  </si>
  <si>
    <t>5*2 'Přepočtené koeficientem množství</t>
  </si>
  <si>
    <t>115</t>
  </si>
  <si>
    <t>765191043</t>
  </si>
  <si>
    <t>Montáž pojistné hydroizolační nebo parotěsné fólie v místech střešních prostupů plochy jednotlivě do 1 m2</t>
  </si>
  <si>
    <t>-864512890</t>
  </si>
  <si>
    <t>https://podminky.urs.cz/item/CS_URS_2021_02/765191043</t>
  </si>
  <si>
    <t>8*2 'Přepočtené koeficientem množství</t>
  </si>
  <si>
    <t>116</t>
  </si>
  <si>
    <t>765191051</t>
  </si>
  <si>
    <t>Montáž pojistné hydroizolační nebo parotěsné fólie hřebene nebo nároží, střechy větrané</t>
  </si>
  <si>
    <t>1106484935</t>
  </si>
  <si>
    <t>https://podminky.urs.cz/item/CS_URS_2021_02/765191051</t>
  </si>
  <si>
    <t>2,95+14,5+2,8+2,5*2"hřeben</t>
  </si>
  <si>
    <t>71,27"nároží</t>
  </si>
  <si>
    <t>96,52*2 'Přepočtené koeficientem množství</t>
  </si>
  <si>
    <t>117</t>
  </si>
  <si>
    <t>765191063</t>
  </si>
  <si>
    <t>Montáž pojistné hydroizolační nebo parotěsné fólie úžlabí, střechy nevětrané (přes kontralatě)</t>
  </si>
  <si>
    <t>-383001026</t>
  </si>
  <si>
    <t>https://podminky.urs.cz/item/CS_URS_2021_02/765191063</t>
  </si>
  <si>
    <t>23,18</t>
  </si>
  <si>
    <t>23,18*2 'Přepočtené koeficientem množství</t>
  </si>
  <si>
    <t>118</t>
  </si>
  <si>
    <t>765191071</t>
  </si>
  <si>
    <t>Montáž pojistné hydroizolační nebo parotěsné fólie okapu přesahem na okapnici</t>
  </si>
  <si>
    <t>-1832741839</t>
  </si>
  <si>
    <t>https://podminky.urs.cz/item/CS_URS_2021_02/765191071</t>
  </si>
  <si>
    <t>117,6"u okapu</t>
  </si>
  <si>
    <t>31,2"přechod sklonů</t>
  </si>
  <si>
    <t>148,8*2 'Přepočtené koeficientem množství</t>
  </si>
  <si>
    <t>119</t>
  </si>
  <si>
    <t>28329308</t>
  </si>
  <si>
    <t>páska těsnící jednostranně lepící univerzální pro DHV a opracování prostupů š 75mm</t>
  </si>
  <si>
    <t>-811667270</t>
  </si>
  <si>
    <t>10*0,5+16*2,4+167,66+297,6</t>
  </si>
  <si>
    <t>508,66*1,15 'Přepočtené koeficientem množství</t>
  </si>
  <si>
    <t>120</t>
  </si>
  <si>
    <t>765191091</t>
  </si>
  <si>
    <t>Montáž pojistné hydroizolační nebo parotěsné fólie Příplatek k cenám montáže na bednění nebo tepelnou izolaci za sklon přes 30°</t>
  </si>
  <si>
    <t>-1201975590</t>
  </si>
  <si>
    <t>https://podminky.urs.cz/item/CS_URS_2021_02/765191091</t>
  </si>
  <si>
    <t>121</t>
  </si>
  <si>
    <t>765191911</t>
  </si>
  <si>
    <t>Demontáž pojistné hydroizolační fólie kladené ve sklonu přes 30°</t>
  </si>
  <si>
    <t>253215687</t>
  </si>
  <si>
    <t>https://podminky.urs.cz/item/CS_URS_2021_02/765191911</t>
  </si>
  <si>
    <t>122</t>
  </si>
  <si>
    <t>765192001</t>
  </si>
  <si>
    <t>Nouzové zakrytí střechy plachtou</t>
  </si>
  <si>
    <t>493881139</t>
  </si>
  <si>
    <t>https://podminky.urs.cz/item/CS_URS_2021_02/765192001</t>
  </si>
  <si>
    <t>123</t>
  </si>
  <si>
    <t>765192811</t>
  </si>
  <si>
    <t>Demontáž střešního výlezu jakékoliv plochy</t>
  </si>
  <si>
    <t>-476924621</t>
  </si>
  <si>
    <t>https://podminky.urs.cz/item/CS_URS_2021_02/765192811</t>
  </si>
  <si>
    <t>124</t>
  </si>
  <si>
    <t>998765103</t>
  </si>
  <si>
    <t>Přesun hmot pro krytiny skládané stanovený z hmotnosti přesunovaného materiálu vodorovná dopravní vzdálenost do 50 m na objektech výšky přes 12 do 24 m</t>
  </si>
  <si>
    <t>-784676066</t>
  </si>
  <si>
    <t>https://podminky.urs.cz/item/CS_URS_2021_02/998765103</t>
  </si>
  <si>
    <t>125</t>
  </si>
  <si>
    <t>998765181</t>
  </si>
  <si>
    <t>Přesun hmot pro krytiny skládané stanovený z hmotnosti přesunovaného materiálu Příplatek k cenám za přesun prováděný bez použití mechanizace pro jakoukoliv výšku objektu</t>
  </si>
  <si>
    <t>1177565691</t>
  </si>
  <si>
    <t>https://podminky.urs.cz/item/CS_URS_2021_02/998765181</t>
  </si>
  <si>
    <t>783</t>
  </si>
  <si>
    <t>Dokončovací práce - nátěry</t>
  </si>
  <si>
    <t>126</t>
  </si>
  <si>
    <t>783201403</t>
  </si>
  <si>
    <t>Příprava podkladu tesařských konstrukcí před provedením nátěru oprášení</t>
  </si>
  <si>
    <t>686823938</t>
  </si>
  <si>
    <t>https://podminky.urs.cz/item/CS_URS_2021_02/783201403</t>
  </si>
  <si>
    <t>127</t>
  </si>
  <si>
    <t>783213011</t>
  </si>
  <si>
    <t>Preventivní napouštěcí nátěr tesařských prvků proti dřevokazným houbám, hmyzu a plísním nezabudovaných do konstrukce jednonásobný syntetický</t>
  </si>
  <si>
    <t>1069330723</t>
  </si>
  <si>
    <t>https://podminky.urs.cz/item/CS_URS_2021_02/783213011</t>
  </si>
  <si>
    <t>(7+20)*(0,08*2+0,15*2)</t>
  </si>
  <si>
    <t>16*(0,12*4)</t>
  </si>
  <si>
    <t>144*(0,14*2+0,16*2)</t>
  </si>
  <si>
    <t>(5,6+50)*(0,15*2+0,18*2)</t>
  </si>
  <si>
    <t>230,656*2,25"bednnění</t>
  </si>
  <si>
    <t xml:space="preserve">Mezisoučet - vyrezané prvky </t>
  </si>
  <si>
    <t>768,83*2,25"nové bednění</t>
  </si>
  <si>
    <t>897*(0,06*0,1*2)+0,6*0,15*2,5"kontralatě</t>
  </si>
  <si>
    <t>Součet - nové prvky krovu</t>
  </si>
  <si>
    <t>128</t>
  </si>
  <si>
    <t>783213111</t>
  </si>
  <si>
    <t>Preventivní napouštěcí nátěr tesařských prvků proti dřevokazným houbám, hmyzu a plísním zabudovaných do konstrukce jednonásobný syntetický</t>
  </si>
  <si>
    <t>-1341430194</t>
  </si>
  <si>
    <t>https://podminky.urs.cz/item/CS_URS_2021_02/783213111</t>
  </si>
  <si>
    <t>768,9*2,25"bednění</t>
  </si>
  <si>
    <t>((0,7+1,6+2,5+3,3+4,2+5,2)*2+6+2,7)*(0,13*2+0,16*2)"krokve</t>
  </si>
  <si>
    <t>((5,05+4,2+3,3+2,5+1,6+0,7)*2+5,95*15*2+8+6+4,2+2)*(0,13*2+0,16*2)"krokve</t>
  </si>
  <si>
    <t>((0,9+2+3+4,1+5,1+6,2+7,2+8,2+9,1)*4+10*2)*(0,13*2+0,16*2)"krokve</t>
  </si>
  <si>
    <t>((0,85+1,95+3,1+4,2+5,3+6,5+7,4+8,3+9,3+9,8*2)*4)*(0,13*2+0,16*2)"krokve</t>
  </si>
  <si>
    <t>((8,6*2+8,6*5)+5,4*4)*(0,13*2+0,16*2)"krokve</t>
  </si>
  <si>
    <t>110*(0,15*2+0,18*2)"pozednice</t>
  </si>
  <si>
    <t>(15+37,5+84+6+3)*(0,15*2+0,18*2)"vaznice</t>
  </si>
  <si>
    <t>(5,5+2,1*2+6,5*2+11*3+21,5*3+18,6*4+2,5*4+6*4)*(0,23*2+0,3*2)"vazný trám</t>
  </si>
  <si>
    <t>(5,8*3+5,5+54+4*13)*2*(0,075*2+0,15*2)"kleštiny horní</t>
  </si>
  <si>
    <t>(4,6*2+3,4+3,6*6+3,4*13+4,8*4)*2*(0,075*2+0,15*2)"kleštiny spodní</t>
  </si>
  <si>
    <t>(3,1*26)*(0,13*2+0,16*2)"šikmý sloupek</t>
  </si>
  <si>
    <t>(2,65*28+4*14+4,4*2+0,7*26)*(0,15*2+0,18*2)"sloupky</t>
  </si>
  <si>
    <t>(0,9*(26+28+14+2)*2)*(0,12*4)"pásky</t>
  </si>
  <si>
    <t>Mezisoučet</t>
  </si>
  <si>
    <t>-662,172"vyřezané prvky</t>
  </si>
  <si>
    <t>Součet - stávající prkvy krovu</t>
  </si>
  <si>
    <t>SO 2 - Hromosvod</t>
  </si>
  <si>
    <t xml:space="preserve"> </t>
  </si>
  <si>
    <t>M21 - Elektromontáže</t>
  </si>
  <si>
    <t>M46 - Zemní práce při montážích</t>
  </si>
  <si>
    <t>S - Přesuny sutí</t>
  </si>
  <si>
    <t>D1 - Ostatní materiál</t>
  </si>
  <si>
    <t>M21</t>
  </si>
  <si>
    <t>Elektromontáže</t>
  </si>
  <si>
    <t>210220301R00</t>
  </si>
  <si>
    <t>Svorka hromosvodová do 2 šroubů /SS, SZ, SO/</t>
  </si>
  <si>
    <t>RTS II / 2021</t>
  </si>
  <si>
    <t>210220302R00</t>
  </si>
  <si>
    <t>Svorka hromosvodová nad 2 šrouby /ST, SJ, SR, atd/</t>
  </si>
  <si>
    <t>210220021R00</t>
  </si>
  <si>
    <t>Vedení uzemňovací v zemi FeZn do 120 mm2</t>
  </si>
  <si>
    <t>210220022R00</t>
  </si>
  <si>
    <t>Vedení uzemňovací v zemi FeZn, D 8 - 10 mm</t>
  </si>
  <si>
    <t>210220101R00</t>
  </si>
  <si>
    <t>Vodiče svodové FeZn D do 10,Al 10,Cu 8 +podpěry</t>
  </si>
  <si>
    <t>210220372R00</t>
  </si>
  <si>
    <t>Úhelník ochranný nebo trubka s držáky do zdiva</t>
  </si>
  <si>
    <t>210220102R00</t>
  </si>
  <si>
    <t>Demontáž - Vodiče svodové FeZn, lano do D 70 mm + podpěry</t>
  </si>
  <si>
    <t>210220301R00.1</t>
  </si>
  <si>
    <t>Demontáž - Svorka hromosvodová do 2 šroubů /SS, SZ, SO/</t>
  </si>
  <si>
    <t>210220302R00.1</t>
  </si>
  <si>
    <t>Demontáž -Svorka hromosvodová nad 2 šrouby /ST, SJ, SR, atd/</t>
  </si>
  <si>
    <t>210220372R00.1</t>
  </si>
  <si>
    <t>Demontáž - Úhelník ochranný nebo trubka s držáky do zdiva</t>
  </si>
  <si>
    <t>R0000-01</t>
  </si>
  <si>
    <t>Revize</t>
  </si>
  <si>
    <t>-977458855</t>
  </si>
  <si>
    <t>M46</t>
  </si>
  <si>
    <t>Zemní práce při montážích</t>
  </si>
  <si>
    <t>460030011R00</t>
  </si>
  <si>
    <t>Sejmutí drnu</t>
  </si>
  <si>
    <t>460200143RT2</t>
  </si>
  <si>
    <t>Výkop kabelové rýhy 35/60 cm hor.3</t>
  </si>
  <si>
    <t>460560143RT1</t>
  </si>
  <si>
    <t>Zához rýhy 35/60 cm, hornina třídy 3</t>
  </si>
  <si>
    <t>460620013RT1</t>
  </si>
  <si>
    <t>Provizorní úprava terénu v přírodní hornině 3</t>
  </si>
  <si>
    <t>S</t>
  </si>
  <si>
    <t>Přesuny sutí</t>
  </si>
  <si>
    <t>979011111R00</t>
  </si>
  <si>
    <t>Svislá doprava suti a vybour. hmot za 2.NP a 1.PP</t>
  </si>
  <si>
    <t>979011121R00</t>
  </si>
  <si>
    <t>Příplatek za každé další podlaží</t>
  </si>
  <si>
    <t>979081111R00</t>
  </si>
  <si>
    <t>Odvoz suti a vybour. hmot na skládku do 1 km</t>
  </si>
  <si>
    <t>979081121R00</t>
  </si>
  <si>
    <t>Příplatek k odvozu za každý další 1 km</t>
  </si>
  <si>
    <t>979087113R00</t>
  </si>
  <si>
    <t>Nakládání vybouraných hmot na dopravní prostředky</t>
  </si>
  <si>
    <t>979990001R00</t>
  </si>
  <si>
    <t>Poplatek za skládku stavební suti</t>
  </si>
  <si>
    <t>RTS II / 2018</t>
  </si>
  <si>
    <t>D1</t>
  </si>
  <si>
    <t>Ostatní materiál</t>
  </si>
  <si>
    <t>001LPSVD</t>
  </si>
  <si>
    <t>Hromosvodní drát AlMgSi (hliníkový) 8mm, 1kg=7,4m</t>
  </si>
  <si>
    <t>kg</t>
  </si>
  <si>
    <t>003LPSVD</t>
  </si>
  <si>
    <t>Pásek zemnící ZP 30x4 FEZN 1kg=1.05m</t>
  </si>
  <si>
    <t>Drát10IMVD</t>
  </si>
  <si>
    <t>drát Ř 10 mm (0,62 kg/m)</t>
  </si>
  <si>
    <t>Štítekč1IMVD</t>
  </si>
  <si>
    <t>štítek označení č.1-10</t>
  </si>
  <si>
    <t>ks</t>
  </si>
  <si>
    <t>SR3bEIMVD</t>
  </si>
  <si>
    <t>svorka páska-drát M6</t>
  </si>
  <si>
    <t>SR2b1IMVD</t>
  </si>
  <si>
    <t>svorka páska-páska+mezideska</t>
  </si>
  <si>
    <t>000SUVD</t>
  </si>
  <si>
    <t>svorka univerzální</t>
  </si>
  <si>
    <t>001SUaVD</t>
  </si>
  <si>
    <t>svorka univerzální s jednou příložkou</t>
  </si>
  <si>
    <t>000SZVD</t>
  </si>
  <si>
    <t>svorka zkušební</t>
  </si>
  <si>
    <t>000OTVD</t>
  </si>
  <si>
    <t>ochranná trubka</t>
  </si>
  <si>
    <t>DJTVD</t>
  </si>
  <si>
    <t>držák jímače a ochr. trubky</t>
  </si>
  <si>
    <t>PV17pppVD</t>
  </si>
  <si>
    <t>podpěra vedení do zdi PV1</t>
  </si>
  <si>
    <t>PV23FeZnIMVD</t>
  </si>
  <si>
    <t>podp. ved. na plech. střechy</t>
  </si>
  <si>
    <t>002SOVD</t>
  </si>
  <si>
    <t>svorka na okapové žlaby</t>
  </si>
  <si>
    <t>00201VD</t>
  </si>
  <si>
    <t>Jímací tyč JR 2,5 m s rovným koncem</t>
  </si>
  <si>
    <t>SJ1bIMVD</t>
  </si>
  <si>
    <t>svorka k jímací tyči</t>
  </si>
  <si>
    <t>005VD</t>
  </si>
  <si>
    <t>Stříbřenka 250g</t>
  </si>
  <si>
    <t>001ZHVD</t>
  </si>
  <si>
    <t>Zalévací hmota K1 2kg</t>
  </si>
  <si>
    <t>001VD</t>
  </si>
  <si>
    <t>Drobný instalační materiál</t>
  </si>
  <si>
    <t>obj.</t>
  </si>
  <si>
    <t>000-FLP1VD</t>
  </si>
  <si>
    <t>Svodič přepětí C/3</t>
  </si>
  <si>
    <t>SO 3 - Systém ochrany proti pády</t>
  </si>
  <si>
    <t>7650000-01</t>
  </si>
  <si>
    <t>Montáž bezpečnostního systému proti pádu</t>
  </si>
  <si>
    <t>-1064959507</t>
  </si>
  <si>
    <t>7090000-01</t>
  </si>
  <si>
    <t xml:space="preserve">kotvicí zařízení typu  A dle ČSN EN 795 - samostatný/průběžný prvek</t>
  </si>
  <si>
    <t>-586526225</t>
  </si>
  <si>
    <t>7090000-02</t>
  </si>
  <si>
    <t xml:space="preserve">kotvicí zařízení typu  C dle ČSN EN 795 + upevňovací lišta</t>
  </si>
  <si>
    <t>525413897</t>
  </si>
  <si>
    <t>7090000-03</t>
  </si>
  <si>
    <t>bezpečnostní střešní hák dle ČSN EN 517</t>
  </si>
  <si>
    <t>-554281243</t>
  </si>
  <si>
    <t>7090000-04</t>
  </si>
  <si>
    <t>koncový prvek</t>
  </si>
  <si>
    <t>-353961948</t>
  </si>
  <si>
    <t>7090000-05</t>
  </si>
  <si>
    <t>středový prvek</t>
  </si>
  <si>
    <t>-1315291309</t>
  </si>
  <si>
    <t>7090000-06</t>
  </si>
  <si>
    <t>nerezové lano 8 mm</t>
  </si>
  <si>
    <t>-1410113058</t>
  </si>
  <si>
    <t>7090000-07</t>
  </si>
  <si>
    <t>ID štítek</t>
  </si>
  <si>
    <t>1435638116</t>
  </si>
  <si>
    <t>7650000-02</t>
  </si>
  <si>
    <t>Výchozí prohlídka</t>
  </si>
  <si>
    <t>780781801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</si>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</sst>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37" fillId="2" borderId="20" xfId="0" applyFont="1" applyFill="1" applyBorder="1" applyAlignment="1" applyProtection="1">
      <alignment horizontal="left" vertical="center"/>
      <protection locked="0"/>
    </xf>
    <xf numFmtId="0" fontId="37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63303000" TargetMode="External" /><Relationship Id="rId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310901113" TargetMode="External" /><Relationship Id="rId2" Type="http://schemas.openxmlformats.org/officeDocument/2006/relationships/hyperlink" Target="https://podminky.urs.cz/item/CS_URS_2021_02/314231164" TargetMode="External" /><Relationship Id="rId3" Type="http://schemas.openxmlformats.org/officeDocument/2006/relationships/hyperlink" Target="https://podminky.urs.cz/item/CS_URS_2021_02/622335113" TargetMode="External" /><Relationship Id="rId4" Type="http://schemas.openxmlformats.org/officeDocument/2006/relationships/hyperlink" Target="https://podminky.urs.cz/item/CS_URS_2021_02/623631001" TargetMode="External" /><Relationship Id="rId5" Type="http://schemas.openxmlformats.org/officeDocument/2006/relationships/hyperlink" Target="https://podminky.urs.cz/item/CS_URS_2021_02/632451022" TargetMode="External" /><Relationship Id="rId6" Type="http://schemas.openxmlformats.org/officeDocument/2006/relationships/hyperlink" Target="https://podminky.urs.cz/item/CS_URS_2021_02/941311112" TargetMode="External" /><Relationship Id="rId7" Type="http://schemas.openxmlformats.org/officeDocument/2006/relationships/hyperlink" Target="https://podminky.urs.cz/item/CS_URS_2021_02/941311211" TargetMode="External" /><Relationship Id="rId8" Type="http://schemas.openxmlformats.org/officeDocument/2006/relationships/hyperlink" Target="https://podminky.urs.cz/item/CS_URS_2021_02/941311812" TargetMode="External" /><Relationship Id="rId9" Type="http://schemas.openxmlformats.org/officeDocument/2006/relationships/hyperlink" Target="https://podminky.urs.cz/item/CS_URS_2021_02/949101112" TargetMode="External" /><Relationship Id="rId10" Type="http://schemas.openxmlformats.org/officeDocument/2006/relationships/hyperlink" Target="https://podminky.urs.cz/item/CS_URS_2021_02/952901411" TargetMode="External" /><Relationship Id="rId11" Type="http://schemas.openxmlformats.org/officeDocument/2006/relationships/hyperlink" Target="https://podminky.urs.cz/item/CS_URS_2021_02/962032641" TargetMode="External" /><Relationship Id="rId12" Type="http://schemas.openxmlformats.org/officeDocument/2006/relationships/hyperlink" Target="https://podminky.urs.cz/item/CS_URS_2021_02/978036141" TargetMode="External" /><Relationship Id="rId13" Type="http://schemas.openxmlformats.org/officeDocument/2006/relationships/hyperlink" Target="https://podminky.urs.cz/item/CS_URS_2021_02/997013156" TargetMode="External" /><Relationship Id="rId14" Type="http://schemas.openxmlformats.org/officeDocument/2006/relationships/hyperlink" Target="https://podminky.urs.cz/item/CS_URS_2021_02/997013501" TargetMode="External" /><Relationship Id="rId15" Type="http://schemas.openxmlformats.org/officeDocument/2006/relationships/hyperlink" Target="https://podminky.urs.cz/item/CS_URS_2021_02/997013509" TargetMode="External" /><Relationship Id="rId16" Type="http://schemas.openxmlformats.org/officeDocument/2006/relationships/hyperlink" Target="https://podminky.urs.cz/item/CS_URS_2021_02/997013603" TargetMode="External" /><Relationship Id="rId17" Type="http://schemas.openxmlformats.org/officeDocument/2006/relationships/hyperlink" Target="https://podminky.urs.cz/item/CS_URS_2021_02/997013811" TargetMode="External" /><Relationship Id="rId18" Type="http://schemas.openxmlformats.org/officeDocument/2006/relationships/hyperlink" Target="https://podminky.urs.cz/item/CS_URS_2021_02/997013814" TargetMode="External" /><Relationship Id="rId19" Type="http://schemas.openxmlformats.org/officeDocument/2006/relationships/hyperlink" Target="https://podminky.urs.cz/item/CS_URS_2021_02/998017003" TargetMode="External" /><Relationship Id="rId20" Type="http://schemas.openxmlformats.org/officeDocument/2006/relationships/hyperlink" Target="https://podminky.urs.cz/item/CS_URS_2021_02/712600843" TargetMode="External" /><Relationship Id="rId21" Type="http://schemas.openxmlformats.org/officeDocument/2006/relationships/hyperlink" Target="https://podminky.urs.cz/item/CS_URS_2021_02/712631111" TargetMode="External" /><Relationship Id="rId22" Type="http://schemas.openxmlformats.org/officeDocument/2006/relationships/hyperlink" Target="https://podminky.urs.cz/item/CS_URS_2021_02/998712103" TargetMode="External" /><Relationship Id="rId23" Type="http://schemas.openxmlformats.org/officeDocument/2006/relationships/hyperlink" Target="https://podminky.urs.cz/item/CS_URS_2021_02/998712181" TargetMode="External" /><Relationship Id="rId24" Type="http://schemas.openxmlformats.org/officeDocument/2006/relationships/hyperlink" Target="https://podminky.urs.cz/item/CS_URS_2021_02/721273153" TargetMode="External" /><Relationship Id="rId25" Type="http://schemas.openxmlformats.org/officeDocument/2006/relationships/hyperlink" Target="https://podminky.urs.cz/item/CS_URS_2021_02/998721103" TargetMode="External" /><Relationship Id="rId26" Type="http://schemas.openxmlformats.org/officeDocument/2006/relationships/hyperlink" Target="https://podminky.urs.cz/item/CS_URS_2021_02/998721181" TargetMode="External" /><Relationship Id="rId27" Type="http://schemas.openxmlformats.org/officeDocument/2006/relationships/hyperlink" Target="https://podminky.urs.cz/item/CS_URS_2021_02/762085112" TargetMode="External" /><Relationship Id="rId28" Type="http://schemas.openxmlformats.org/officeDocument/2006/relationships/hyperlink" Target="https://podminky.urs.cz/item/CS_URS_2021_02/762331912" TargetMode="External" /><Relationship Id="rId29" Type="http://schemas.openxmlformats.org/officeDocument/2006/relationships/hyperlink" Target="https://podminky.urs.cz/item/CS_URS_2021_02/762331921" TargetMode="External" /><Relationship Id="rId30" Type="http://schemas.openxmlformats.org/officeDocument/2006/relationships/hyperlink" Target="https://podminky.urs.cz/item/CS_URS_2021_02/762331923" TargetMode="External" /><Relationship Id="rId31" Type="http://schemas.openxmlformats.org/officeDocument/2006/relationships/hyperlink" Target="https://podminky.urs.cz/item/CS_URS_2021_02/762331931" TargetMode="External" /><Relationship Id="rId32" Type="http://schemas.openxmlformats.org/officeDocument/2006/relationships/hyperlink" Target="https://podminky.urs.cz/item/CS_URS_2021_02/762331933" TargetMode="External" /><Relationship Id="rId33" Type="http://schemas.openxmlformats.org/officeDocument/2006/relationships/hyperlink" Target="https://podminky.urs.cz/item/CS_URS_2021_02/762332921" TargetMode="External" /><Relationship Id="rId34" Type="http://schemas.openxmlformats.org/officeDocument/2006/relationships/hyperlink" Target="https://podminky.urs.cz/item/CS_URS_2021_02/762332922" TargetMode="External" /><Relationship Id="rId35" Type="http://schemas.openxmlformats.org/officeDocument/2006/relationships/hyperlink" Target="https://podminky.urs.cz/item/CS_URS_2021_02/762332923" TargetMode="External" /><Relationship Id="rId36" Type="http://schemas.openxmlformats.org/officeDocument/2006/relationships/hyperlink" Target="https://podminky.urs.cz/item/CS_URS_2021_02/762341027" TargetMode="External" /><Relationship Id="rId37" Type="http://schemas.openxmlformats.org/officeDocument/2006/relationships/hyperlink" Target="https://podminky.urs.cz/item/CS_URS_2021_02/762341210" TargetMode="External" /><Relationship Id="rId38" Type="http://schemas.openxmlformats.org/officeDocument/2006/relationships/hyperlink" Target="https://podminky.urs.cz/item/CS_URS_2021_02/762341811" TargetMode="External" /><Relationship Id="rId39" Type="http://schemas.openxmlformats.org/officeDocument/2006/relationships/hyperlink" Target="https://podminky.urs.cz/item/CS_URS_2021_02/762342441" TargetMode="External" /><Relationship Id="rId40" Type="http://schemas.openxmlformats.org/officeDocument/2006/relationships/hyperlink" Target="https://podminky.urs.cz/item/CS_URS_2021_02/998762103" TargetMode="External" /><Relationship Id="rId41" Type="http://schemas.openxmlformats.org/officeDocument/2006/relationships/hyperlink" Target="https://podminky.urs.cz/item/CS_URS_2021_02/998762181" TargetMode="External" /><Relationship Id="rId42" Type="http://schemas.openxmlformats.org/officeDocument/2006/relationships/hyperlink" Target="https://podminky.urs.cz/item/CS_URS_2021_02/764001801" TargetMode="External" /><Relationship Id="rId43" Type="http://schemas.openxmlformats.org/officeDocument/2006/relationships/hyperlink" Target="https://podminky.urs.cz/item/CS_URS_2021_02/764001831" TargetMode="External" /><Relationship Id="rId44" Type="http://schemas.openxmlformats.org/officeDocument/2006/relationships/hyperlink" Target="https://podminky.urs.cz/item/CS_URS_2021_02/764001861" TargetMode="External" /><Relationship Id="rId45" Type="http://schemas.openxmlformats.org/officeDocument/2006/relationships/hyperlink" Target="https://podminky.urs.cz/item/CS_URS_2021_02/764001881" TargetMode="External" /><Relationship Id="rId46" Type="http://schemas.openxmlformats.org/officeDocument/2006/relationships/hyperlink" Target="https://podminky.urs.cz/item/CS_URS_2021_02/764001891" TargetMode="External" /><Relationship Id="rId47" Type="http://schemas.openxmlformats.org/officeDocument/2006/relationships/hyperlink" Target="https://podminky.urs.cz/item/CS_URS_2021_02/764002812" TargetMode="External" /><Relationship Id="rId48" Type="http://schemas.openxmlformats.org/officeDocument/2006/relationships/hyperlink" Target="https://podminky.urs.cz/item/CS_URS_2021_02/764002821" TargetMode="External" /><Relationship Id="rId49" Type="http://schemas.openxmlformats.org/officeDocument/2006/relationships/hyperlink" Target="https://podminky.urs.cz/item/CS_URS_2021_02/764002841" TargetMode="External" /><Relationship Id="rId50" Type="http://schemas.openxmlformats.org/officeDocument/2006/relationships/hyperlink" Target="https://podminky.urs.cz/item/CS_URS_2021_02/764002861" TargetMode="External" /><Relationship Id="rId51" Type="http://schemas.openxmlformats.org/officeDocument/2006/relationships/hyperlink" Target="https://podminky.urs.cz/item/CS_URS_2021_02/764002871" TargetMode="External" /><Relationship Id="rId52" Type="http://schemas.openxmlformats.org/officeDocument/2006/relationships/hyperlink" Target="https://podminky.urs.cz/item/CS_URS_2021_02/764002881" TargetMode="External" /><Relationship Id="rId53" Type="http://schemas.openxmlformats.org/officeDocument/2006/relationships/hyperlink" Target="https://podminky.urs.cz/item/CS_URS_2021_02/764003801" TargetMode="External" /><Relationship Id="rId54" Type="http://schemas.openxmlformats.org/officeDocument/2006/relationships/hyperlink" Target="https://podminky.urs.cz/item/CS_URS_2021_02/764004821" TargetMode="External" /><Relationship Id="rId55" Type="http://schemas.openxmlformats.org/officeDocument/2006/relationships/hyperlink" Target="https://podminky.urs.cz/item/CS_URS_2021_02/764004863" TargetMode="External" /><Relationship Id="rId56" Type="http://schemas.openxmlformats.org/officeDocument/2006/relationships/hyperlink" Target="https://podminky.urs.cz/item/CS_URS_2021_02/764011441" TargetMode="External" /><Relationship Id="rId57" Type="http://schemas.openxmlformats.org/officeDocument/2006/relationships/hyperlink" Target="https://podminky.urs.cz/item/CS_URS_2021_02/764011442" TargetMode="External" /><Relationship Id="rId58" Type="http://schemas.openxmlformats.org/officeDocument/2006/relationships/hyperlink" Target="https://podminky.urs.cz/item/CS_URS_2021_02/764011443" TargetMode="External" /><Relationship Id="rId59" Type="http://schemas.openxmlformats.org/officeDocument/2006/relationships/hyperlink" Target="https://podminky.urs.cz/item/CS_URS_2021_02/764011424" TargetMode="External" /><Relationship Id="rId60" Type="http://schemas.openxmlformats.org/officeDocument/2006/relationships/hyperlink" Target="https://podminky.urs.cz/item/CS_URS_2021_02/764121411" TargetMode="External" /><Relationship Id="rId61" Type="http://schemas.openxmlformats.org/officeDocument/2006/relationships/hyperlink" Target="https://podminky.urs.cz/item/CS_URS_2021_02/764121413" TargetMode="External" /><Relationship Id="rId62" Type="http://schemas.openxmlformats.org/officeDocument/2006/relationships/hyperlink" Target="https://podminky.urs.cz/item/CS_URS_2021_02/764121463" TargetMode="External" /><Relationship Id="rId63" Type="http://schemas.openxmlformats.org/officeDocument/2006/relationships/hyperlink" Target="https://podminky.urs.cz/item/CS_URS_2021_02/764121491" TargetMode="External" /><Relationship Id="rId64" Type="http://schemas.openxmlformats.org/officeDocument/2006/relationships/hyperlink" Target="https://podminky.urs.cz/item/CS_URS_2021_02/764221405" TargetMode="External" /><Relationship Id="rId65" Type="http://schemas.openxmlformats.org/officeDocument/2006/relationships/hyperlink" Target="https://podminky.urs.cz/item/CS_URS_2021_02/764221408" TargetMode="External" /><Relationship Id="rId66" Type="http://schemas.openxmlformats.org/officeDocument/2006/relationships/hyperlink" Target="https://podminky.urs.cz/item/CS_URS_2021_02/764221438" TargetMode="External" /><Relationship Id="rId67" Type="http://schemas.openxmlformats.org/officeDocument/2006/relationships/hyperlink" Target="https://podminky.urs.cz/item/CS_URS_2021_02/764221441" TargetMode="External" /><Relationship Id="rId68" Type="http://schemas.openxmlformats.org/officeDocument/2006/relationships/hyperlink" Target="https://podminky.urs.cz/item/CS_URS_2021_02/764221472" TargetMode="External" /><Relationship Id="rId69" Type="http://schemas.openxmlformats.org/officeDocument/2006/relationships/hyperlink" Target="https://podminky.urs.cz/item/CS_URS_2021_02/764221476" TargetMode="External" /><Relationship Id="rId70" Type="http://schemas.openxmlformats.org/officeDocument/2006/relationships/hyperlink" Target="https://podminky.urs.cz/item/CS_URS_2021_02/764222432" TargetMode="External" /><Relationship Id="rId71" Type="http://schemas.openxmlformats.org/officeDocument/2006/relationships/hyperlink" Target="https://podminky.urs.cz/item/CS_URS_2021_02/764222433" TargetMode="External" /><Relationship Id="rId72" Type="http://schemas.openxmlformats.org/officeDocument/2006/relationships/hyperlink" Target="https://podminky.urs.cz/item/CS_URS_2021_02/764222435" TargetMode="External" /><Relationship Id="rId73" Type="http://schemas.openxmlformats.org/officeDocument/2006/relationships/hyperlink" Target="https://podminky.urs.cz/item/CS_URS_2021_02/764223451" TargetMode="External" /><Relationship Id="rId74" Type="http://schemas.openxmlformats.org/officeDocument/2006/relationships/hyperlink" Target="https://podminky.urs.cz/item/CS_URS_2021_02/764223458" TargetMode="External" /><Relationship Id="rId75" Type="http://schemas.openxmlformats.org/officeDocument/2006/relationships/hyperlink" Target="https://podminky.urs.cz/item/CS_URS_2021_02/764225411" TargetMode="External" /><Relationship Id="rId76" Type="http://schemas.openxmlformats.org/officeDocument/2006/relationships/hyperlink" Target="https://podminky.urs.cz/item/CS_URS_2021_02/764321414" TargetMode="External" /><Relationship Id="rId77" Type="http://schemas.openxmlformats.org/officeDocument/2006/relationships/hyperlink" Target="https://podminky.urs.cz/item/CS_URS_2021_02/764322446" TargetMode="External" /><Relationship Id="rId78" Type="http://schemas.openxmlformats.org/officeDocument/2006/relationships/hyperlink" Target="https://podminky.urs.cz/item/CS_URS_2021_02/764523409" TargetMode="External" /><Relationship Id="rId79" Type="http://schemas.openxmlformats.org/officeDocument/2006/relationships/hyperlink" Target="https://podminky.urs.cz/item/CS_URS_2021_02/764523429" TargetMode="External" /><Relationship Id="rId80" Type="http://schemas.openxmlformats.org/officeDocument/2006/relationships/hyperlink" Target="https://podminky.urs.cz/item/CS_URS_2021_02/764527409" TargetMode="External" /><Relationship Id="rId81" Type="http://schemas.openxmlformats.org/officeDocument/2006/relationships/hyperlink" Target="https://podminky.urs.cz/item/CS_URS_2021_02/764528424" TargetMode="External" /><Relationship Id="rId82" Type="http://schemas.openxmlformats.org/officeDocument/2006/relationships/hyperlink" Target="https://podminky.urs.cz/item/CS_URS_2021_02/998764103" TargetMode="External" /><Relationship Id="rId83" Type="http://schemas.openxmlformats.org/officeDocument/2006/relationships/hyperlink" Target="https://podminky.urs.cz/item/CS_URS_2021_02/998764181" TargetMode="External" /><Relationship Id="rId84" Type="http://schemas.openxmlformats.org/officeDocument/2006/relationships/hyperlink" Target="https://podminky.urs.cz/item/CS_URS_2021_02/765121203" TargetMode="External" /><Relationship Id="rId85" Type="http://schemas.openxmlformats.org/officeDocument/2006/relationships/hyperlink" Target="https://podminky.urs.cz/item/CS_URS_2021_02/765135001" TargetMode="External" /><Relationship Id="rId86" Type="http://schemas.openxmlformats.org/officeDocument/2006/relationships/hyperlink" Target="https://podminky.urs.cz/item/CS_URS_2021_02/765135023" TargetMode="External" /><Relationship Id="rId87" Type="http://schemas.openxmlformats.org/officeDocument/2006/relationships/hyperlink" Target="https://podminky.urs.cz/item/CS_URS_2021_02/765191001" TargetMode="External" /><Relationship Id="rId88" Type="http://schemas.openxmlformats.org/officeDocument/2006/relationships/hyperlink" Target="https://podminky.urs.cz/item/CS_URS_2021_02/765191023" TargetMode="External" /><Relationship Id="rId89" Type="http://schemas.openxmlformats.org/officeDocument/2006/relationships/hyperlink" Target="https://podminky.urs.cz/item/CS_URS_2021_02/765191031" TargetMode="External" /><Relationship Id="rId90" Type="http://schemas.openxmlformats.org/officeDocument/2006/relationships/hyperlink" Target="https://podminky.urs.cz/item/CS_URS_2021_02/765191041" TargetMode="External" /><Relationship Id="rId91" Type="http://schemas.openxmlformats.org/officeDocument/2006/relationships/hyperlink" Target="https://podminky.urs.cz/item/CS_URS_2021_02/765191043" TargetMode="External" /><Relationship Id="rId92" Type="http://schemas.openxmlformats.org/officeDocument/2006/relationships/hyperlink" Target="https://podminky.urs.cz/item/CS_URS_2021_02/765191051" TargetMode="External" /><Relationship Id="rId93" Type="http://schemas.openxmlformats.org/officeDocument/2006/relationships/hyperlink" Target="https://podminky.urs.cz/item/CS_URS_2021_02/765191063" TargetMode="External" /><Relationship Id="rId94" Type="http://schemas.openxmlformats.org/officeDocument/2006/relationships/hyperlink" Target="https://podminky.urs.cz/item/CS_URS_2021_02/765191071" TargetMode="External" /><Relationship Id="rId95" Type="http://schemas.openxmlformats.org/officeDocument/2006/relationships/hyperlink" Target="https://podminky.urs.cz/item/CS_URS_2021_02/765191091" TargetMode="External" /><Relationship Id="rId96" Type="http://schemas.openxmlformats.org/officeDocument/2006/relationships/hyperlink" Target="https://podminky.urs.cz/item/CS_URS_2021_02/765191911" TargetMode="External" /><Relationship Id="rId97" Type="http://schemas.openxmlformats.org/officeDocument/2006/relationships/hyperlink" Target="https://podminky.urs.cz/item/CS_URS_2021_02/765192001" TargetMode="External" /><Relationship Id="rId98" Type="http://schemas.openxmlformats.org/officeDocument/2006/relationships/hyperlink" Target="https://podminky.urs.cz/item/CS_URS_2021_02/765192811" TargetMode="External" /><Relationship Id="rId99" Type="http://schemas.openxmlformats.org/officeDocument/2006/relationships/hyperlink" Target="https://podminky.urs.cz/item/CS_URS_2021_02/998765103" TargetMode="External" /><Relationship Id="rId100" Type="http://schemas.openxmlformats.org/officeDocument/2006/relationships/hyperlink" Target="https://podminky.urs.cz/item/CS_URS_2021_02/998765181" TargetMode="External" /><Relationship Id="rId101" Type="http://schemas.openxmlformats.org/officeDocument/2006/relationships/hyperlink" Target="https://podminky.urs.cz/item/CS_URS_2021_02/783201403" TargetMode="External" /><Relationship Id="rId102" Type="http://schemas.openxmlformats.org/officeDocument/2006/relationships/hyperlink" Target="https://podminky.urs.cz/item/CS_URS_2021_02/783213011" TargetMode="External" /><Relationship Id="rId103" Type="http://schemas.openxmlformats.org/officeDocument/2006/relationships/hyperlink" Target="https://podminky.urs.cz/item/CS_URS_2021_02/783213111" TargetMode="External" /><Relationship Id="rId10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2021046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ZŠ Východní, Varnsdorf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p.p.č. 1423, k.ú. Varnsdorf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15. 8. 2021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Varnsdorf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Pavel Hruška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Pavel Hruška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ROUND(SUM(AG55:AG58),2)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ROUND(SUM(AS55:AS58),2)</f>
        <v>0</v>
      </c>
      <c r="AT54" s="107">
        <f>ROUND(SUM(AV54:AW54),2)</f>
        <v>0</v>
      </c>
      <c r="AU54" s="108">
        <f>ROUND(SUM(AU55:AU58),5)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ROUND(SUM(AZ55:AZ58),2)</f>
        <v>0</v>
      </c>
      <c r="BA54" s="107">
        <f>ROUND(SUM(BA55:BA58),2)</f>
        <v>0</v>
      </c>
      <c r="BB54" s="107">
        <f>ROUND(SUM(BB55:BB58),2)</f>
        <v>0</v>
      </c>
      <c r="BC54" s="107">
        <f>ROUND(SUM(BC55:BC58),2)</f>
        <v>0</v>
      </c>
      <c r="BD54" s="109">
        <f>ROUND(SUM(BD55:BD58),2)</f>
        <v>0</v>
      </c>
      <c r="BE54" s="6"/>
      <c r="BS54" s="110" t="s">
        <v>70</v>
      </c>
      <c r="BT54" s="110" t="s">
        <v>71</v>
      </c>
      <c r="BU54" s="111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16.5" customHeight="1">
      <c r="A55" s="112" t="s">
        <v>75</v>
      </c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0 - Vedlejší a ostatní...'!J30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78</v>
      </c>
      <c r="AR55" s="119"/>
      <c r="AS55" s="120">
        <v>0</v>
      </c>
      <c r="AT55" s="121">
        <f>ROUND(SUM(AV55:AW55),2)</f>
        <v>0</v>
      </c>
      <c r="AU55" s="122">
        <f>'SO 0 - Vedlejší a ostatní...'!P84</f>
        <v>0</v>
      </c>
      <c r="AV55" s="121">
        <f>'SO 0 - Vedlejší a ostatní...'!J33</f>
        <v>0</v>
      </c>
      <c r="AW55" s="121">
        <f>'SO 0 - Vedlejší a ostatní...'!J34</f>
        <v>0</v>
      </c>
      <c r="AX55" s="121">
        <f>'SO 0 - Vedlejší a ostatní...'!J35</f>
        <v>0</v>
      </c>
      <c r="AY55" s="121">
        <f>'SO 0 - Vedlejší a ostatní...'!J36</f>
        <v>0</v>
      </c>
      <c r="AZ55" s="121">
        <f>'SO 0 - Vedlejší a ostatní...'!F33</f>
        <v>0</v>
      </c>
      <c r="BA55" s="121">
        <f>'SO 0 - Vedlejší a ostatní...'!F34</f>
        <v>0</v>
      </c>
      <c r="BB55" s="121">
        <f>'SO 0 - Vedlejší a ostatní...'!F35</f>
        <v>0</v>
      </c>
      <c r="BC55" s="121">
        <f>'SO 0 - Vedlejší a ostatní...'!F36</f>
        <v>0</v>
      </c>
      <c r="BD55" s="123">
        <f>'SO 0 - Vedlejší a ostatní...'!F37</f>
        <v>0</v>
      </c>
      <c r="BE55" s="7"/>
      <c r="BT55" s="124" t="s">
        <v>79</v>
      </c>
      <c r="BV55" s="124" t="s">
        <v>73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7" customFormat="1" ht="16.5" customHeight="1">
      <c r="A56" s="112" t="s">
        <v>75</v>
      </c>
      <c r="B56" s="113"/>
      <c r="C56" s="114"/>
      <c r="D56" s="115" t="s">
        <v>82</v>
      </c>
      <c r="E56" s="115"/>
      <c r="F56" s="115"/>
      <c r="G56" s="115"/>
      <c r="H56" s="115"/>
      <c r="I56" s="116"/>
      <c r="J56" s="115" t="s">
        <v>83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1 - Výměna střešní kry...'!J30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78</v>
      </c>
      <c r="AR56" s="119"/>
      <c r="AS56" s="120">
        <v>0</v>
      </c>
      <c r="AT56" s="121">
        <f>ROUND(SUM(AV56:AW56),2)</f>
        <v>0</v>
      </c>
      <c r="AU56" s="122">
        <f>'SO 1 - Výměna střešní kry...'!P92</f>
        <v>0</v>
      </c>
      <c r="AV56" s="121">
        <f>'SO 1 - Výměna střešní kry...'!J33</f>
        <v>0</v>
      </c>
      <c r="AW56" s="121">
        <f>'SO 1 - Výměna střešní kry...'!J34</f>
        <v>0</v>
      </c>
      <c r="AX56" s="121">
        <f>'SO 1 - Výměna střešní kry...'!J35</f>
        <v>0</v>
      </c>
      <c r="AY56" s="121">
        <f>'SO 1 - Výměna střešní kry...'!J36</f>
        <v>0</v>
      </c>
      <c r="AZ56" s="121">
        <f>'SO 1 - Výměna střešní kry...'!F33</f>
        <v>0</v>
      </c>
      <c r="BA56" s="121">
        <f>'SO 1 - Výměna střešní kry...'!F34</f>
        <v>0</v>
      </c>
      <c r="BB56" s="121">
        <f>'SO 1 - Výměna střešní kry...'!F35</f>
        <v>0</v>
      </c>
      <c r="BC56" s="121">
        <f>'SO 1 - Výměna střešní kry...'!F36</f>
        <v>0</v>
      </c>
      <c r="BD56" s="123">
        <f>'SO 1 - Výměna střešní kry...'!F37</f>
        <v>0</v>
      </c>
      <c r="BE56" s="7"/>
      <c r="BT56" s="124" t="s">
        <v>79</v>
      </c>
      <c r="BV56" s="124" t="s">
        <v>73</v>
      </c>
      <c r="BW56" s="124" t="s">
        <v>84</v>
      </c>
      <c r="BX56" s="124" t="s">
        <v>5</v>
      </c>
      <c r="CL56" s="124" t="s">
        <v>19</v>
      </c>
      <c r="CM56" s="124" t="s">
        <v>81</v>
      </c>
    </row>
    <row r="57" s="7" customFormat="1" ht="16.5" customHeight="1">
      <c r="A57" s="112" t="s">
        <v>75</v>
      </c>
      <c r="B57" s="113"/>
      <c r="C57" s="114"/>
      <c r="D57" s="115" t="s">
        <v>85</v>
      </c>
      <c r="E57" s="115"/>
      <c r="F57" s="115"/>
      <c r="G57" s="115"/>
      <c r="H57" s="115"/>
      <c r="I57" s="116"/>
      <c r="J57" s="115" t="s">
        <v>86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 2 - Hromosvod'!J30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78</v>
      </c>
      <c r="AR57" s="119"/>
      <c r="AS57" s="120">
        <v>0</v>
      </c>
      <c r="AT57" s="121">
        <f>ROUND(SUM(AV57:AW57),2)</f>
        <v>0</v>
      </c>
      <c r="AU57" s="122">
        <f>'SO 2 - Hromosvod'!P83</f>
        <v>0</v>
      </c>
      <c r="AV57" s="121">
        <f>'SO 2 - Hromosvod'!J33</f>
        <v>0</v>
      </c>
      <c r="AW57" s="121">
        <f>'SO 2 - Hromosvod'!J34</f>
        <v>0</v>
      </c>
      <c r="AX57" s="121">
        <f>'SO 2 - Hromosvod'!J35</f>
        <v>0</v>
      </c>
      <c r="AY57" s="121">
        <f>'SO 2 - Hromosvod'!J36</f>
        <v>0</v>
      </c>
      <c r="AZ57" s="121">
        <f>'SO 2 - Hromosvod'!F33</f>
        <v>0</v>
      </c>
      <c r="BA57" s="121">
        <f>'SO 2 - Hromosvod'!F34</f>
        <v>0</v>
      </c>
      <c r="BB57" s="121">
        <f>'SO 2 - Hromosvod'!F35</f>
        <v>0</v>
      </c>
      <c r="BC57" s="121">
        <f>'SO 2 - Hromosvod'!F36</f>
        <v>0</v>
      </c>
      <c r="BD57" s="123">
        <f>'SO 2 - Hromosvod'!F37</f>
        <v>0</v>
      </c>
      <c r="BE57" s="7"/>
      <c r="BT57" s="124" t="s">
        <v>79</v>
      </c>
      <c r="BV57" s="124" t="s">
        <v>73</v>
      </c>
      <c r="BW57" s="124" t="s">
        <v>87</v>
      </c>
      <c r="BX57" s="124" t="s">
        <v>5</v>
      </c>
      <c r="CL57" s="124" t="s">
        <v>19</v>
      </c>
      <c r="CM57" s="124" t="s">
        <v>81</v>
      </c>
    </row>
    <row r="58" s="7" customFormat="1" ht="16.5" customHeight="1">
      <c r="A58" s="112" t="s">
        <v>75</v>
      </c>
      <c r="B58" s="113"/>
      <c r="C58" s="114"/>
      <c r="D58" s="115" t="s">
        <v>88</v>
      </c>
      <c r="E58" s="115"/>
      <c r="F58" s="115"/>
      <c r="G58" s="115"/>
      <c r="H58" s="115"/>
      <c r="I58" s="116"/>
      <c r="J58" s="115" t="s">
        <v>89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'SO 3 - Systém ochrany pro...'!J30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78</v>
      </c>
      <c r="AR58" s="119"/>
      <c r="AS58" s="125">
        <v>0</v>
      </c>
      <c r="AT58" s="126">
        <f>ROUND(SUM(AV58:AW58),2)</f>
        <v>0</v>
      </c>
      <c r="AU58" s="127">
        <f>'SO 3 - Systém ochrany pro...'!P81</f>
        <v>0</v>
      </c>
      <c r="AV58" s="126">
        <f>'SO 3 - Systém ochrany pro...'!J33</f>
        <v>0</v>
      </c>
      <c r="AW58" s="126">
        <f>'SO 3 - Systém ochrany pro...'!J34</f>
        <v>0</v>
      </c>
      <c r="AX58" s="126">
        <f>'SO 3 - Systém ochrany pro...'!J35</f>
        <v>0</v>
      </c>
      <c r="AY58" s="126">
        <f>'SO 3 - Systém ochrany pro...'!J36</f>
        <v>0</v>
      </c>
      <c r="AZ58" s="126">
        <f>'SO 3 - Systém ochrany pro...'!F33</f>
        <v>0</v>
      </c>
      <c r="BA58" s="126">
        <f>'SO 3 - Systém ochrany pro...'!F34</f>
        <v>0</v>
      </c>
      <c r="BB58" s="126">
        <f>'SO 3 - Systém ochrany pro...'!F35</f>
        <v>0</v>
      </c>
      <c r="BC58" s="126">
        <f>'SO 3 - Systém ochrany pro...'!F36</f>
        <v>0</v>
      </c>
      <c r="BD58" s="128">
        <f>'SO 3 - Systém ochrany pro...'!F37</f>
        <v>0</v>
      </c>
      <c r="BE58" s="7"/>
      <c r="BT58" s="124" t="s">
        <v>79</v>
      </c>
      <c r="BV58" s="124" t="s">
        <v>73</v>
      </c>
      <c r="BW58" s="124" t="s">
        <v>90</v>
      </c>
      <c r="BX58" s="124" t="s">
        <v>5</v>
      </c>
      <c r="CL58" s="124" t="s">
        <v>19</v>
      </c>
      <c r="CM58" s="124" t="s">
        <v>81</v>
      </c>
    </row>
    <row r="59" s="2" customFormat="1" ht="30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  <row r="60" s="2" customFormat="1" ht="6.96" customHeight="1">
      <c r="A60" s="39"/>
      <c r="B60" s="60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</sheetData>
  <sheetProtection sheet="1" formatColumns="0" formatRows="0" objects="1" scenarios="1" spinCount="100000" saltValue="rrhY4SrjH1TeiDXEvSYr/pVrM5tpYy8Sk3zkNby9LdCYllXXUZMSEab964HRGMyVQQ3ODVonHeNE2u3bntp50g==" hashValue="GEEb7h43WjsIRn5X6GUQhtF7oX+UmW4sEtRB70rFQG8uM5QglafdlTSua2ymFIbVuOnZbdd8wDlmJVRHvUCMSg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 - Vedlejší a ostatní...'!C2" display="/"/>
    <hyperlink ref="A56" location="'SO 1 - Výměna střešní kry...'!C2" display="/"/>
    <hyperlink ref="A57" location="'SO 2 - Hromosvod'!C2" display="/"/>
    <hyperlink ref="A58" location="'SO 3 - Systém ochrany pr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zakázky'!K6</f>
        <v>ZŠ Východní, Varnsdorf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zakázky'!AN8</f>
        <v>15. 8. 2021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zakázky'!AN13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zakázky'!E14</f>
        <v>Vyplň údaj</v>
      </c>
      <c r="F18" s="137"/>
      <c r="G18" s="137"/>
      <c r="H18" s="137"/>
      <c r="I18" s="133" t="s">
        <v>28</v>
      </c>
      <c r="J18" s="34" t="str">
        <f>'Rekapitulace zakázky'!AN14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ROUND((SUM(BE84:BE95)),  2)</f>
        <v>0</v>
      </c>
      <c r="G33" s="39"/>
      <c r="H33" s="39"/>
      <c r="I33" s="149">
        <v>0.20999999999999999</v>
      </c>
      <c r="J33" s="148">
        <f>ROUND(((SUM(BE84:BE95))*I33),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ROUND((SUM(BF84:BF95)),  2)</f>
        <v>0</v>
      </c>
      <c r="G34" s="39"/>
      <c r="H34" s="39"/>
      <c r="I34" s="149">
        <v>0.14999999999999999</v>
      </c>
      <c r="J34" s="148">
        <f>ROUND(((SUM(BF84:BF95))*I34),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ROUND((SUM(BG84:BG95)),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ROUND((SUM(BH84:BH95)),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ROUND((SUM(BI84:BI95)),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ZŠ Východní, Varnsdorf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0 - Vedlejší a ostatní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p.p.č. 1423, k.ú. Varnsdorf</v>
      </c>
      <c r="G52" s="41"/>
      <c r="H52" s="41"/>
      <c r="I52" s="33" t="s">
        <v>23</v>
      </c>
      <c r="J52" s="73" t="str">
        <f>IF(J12="","",J12)</f>
        <v>15. 8. 2021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Varnsdorf</v>
      </c>
      <c r="G54" s="41"/>
      <c r="H54" s="41"/>
      <c r="I54" s="33" t="s">
        <v>31</v>
      </c>
      <c r="J54" s="37" t="str">
        <f>E21</f>
        <v>Pavel Hruška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Pavel Hruška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97</v>
      </c>
    </row>
    <row r="60" s="9" customFormat="1" ht="24.96" customHeight="1">
      <c r="A60" s="9"/>
      <c r="B60" s="166"/>
      <c r="C60" s="167"/>
      <c r="D60" s="168" t="s">
        <v>98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99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100</v>
      </c>
      <c r="E62" s="175"/>
      <c r="F62" s="175"/>
      <c r="G62" s="175"/>
      <c r="H62" s="175"/>
      <c r="I62" s="175"/>
      <c r="J62" s="176">
        <f>J88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101</v>
      </c>
      <c r="E63" s="175"/>
      <c r="F63" s="175"/>
      <c r="G63" s="175"/>
      <c r="H63" s="175"/>
      <c r="I63" s="175"/>
      <c r="J63" s="176">
        <f>J90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102</v>
      </c>
      <c r="E64" s="175"/>
      <c r="F64" s="175"/>
      <c r="G64" s="175"/>
      <c r="H64" s="175"/>
      <c r="I64" s="175"/>
      <c r="J64" s="176">
        <f>J93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103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ZŠ Východní, Varnsdorf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92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SO 0 - Vedlejší a ostatní náklady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p.p.č. 1423, k.ú. Varnsdorf</v>
      </c>
      <c r="G78" s="41"/>
      <c r="H78" s="41"/>
      <c r="I78" s="33" t="s">
        <v>23</v>
      </c>
      <c r="J78" s="73" t="str">
        <f>IF(J12="","",J12)</f>
        <v>15. 8. 2021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>Město Varnsdorf</v>
      </c>
      <c r="G80" s="41"/>
      <c r="H80" s="41"/>
      <c r="I80" s="33" t="s">
        <v>31</v>
      </c>
      <c r="J80" s="37" t="str">
        <f>E21</f>
        <v>Pavel Hruška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>Pavel Hruška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104</v>
      </c>
      <c r="D83" s="181" t="s">
        <v>56</v>
      </c>
      <c r="E83" s="181" t="s">
        <v>52</v>
      </c>
      <c r="F83" s="181" t="s">
        <v>53</v>
      </c>
      <c r="G83" s="181" t="s">
        <v>105</v>
      </c>
      <c r="H83" s="181" t="s">
        <v>106</v>
      </c>
      <c r="I83" s="181" t="s">
        <v>107</v>
      </c>
      <c r="J83" s="181" t="s">
        <v>96</v>
      </c>
      <c r="K83" s="182" t="s">
        <v>108</v>
      </c>
      <c r="L83" s="183"/>
      <c r="M83" s="93" t="s">
        <v>19</v>
      </c>
      <c r="N83" s="94" t="s">
        <v>41</v>
      </c>
      <c r="O83" s="94" t="s">
        <v>109</v>
      </c>
      <c r="P83" s="94" t="s">
        <v>110</v>
      </c>
      <c r="Q83" s="94" t="s">
        <v>111</v>
      </c>
      <c r="R83" s="94" t="s">
        <v>112</v>
      </c>
      <c r="S83" s="94" t="s">
        <v>113</v>
      </c>
      <c r="T83" s="95" t="s">
        <v>114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115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0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70</v>
      </c>
      <c r="AU84" s="18" t="s">
        <v>97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70</v>
      </c>
      <c r="E85" s="192" t="s">
        <v>116</v>
      </c>
      <c r="F85" s="192" t="s">
        <v>117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P86+P88+P90+P93</f>
        <v>0</v>
      </c>
      <c r="Q85" s="197"/>
      <c r="R85" s="198">
        <f>R86+R88+R90+R93</f>
        <v>0</v>
      </c>
      <c r="S85" s="197"/>
      <c r="T85" s="199">
        <f>T86+T88+T90+T93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118</v>
      </c>
      <c r="AT85" s="201" t="s">
        <v>70</v>
      </c>
      <c r="AU85" s="201" t="s">
        <v>71</v>
      </c>
      <c r="AY85" s="200" t="s">
        <v>119</v>
      </c>
      <c r="BK85" s="202">
        <f>BK86+BK88+BK90+BK93</f>
        <v>0</v>
      </c>
    </row>
    <row r="86" s="12" customFormat="1" ht="22.8" customHeight="1">
      <c r="A86" s="12"/>
      <c r="B86" s="189"/>
      <c r="C86" s="190"/>
      <c r="D86" s="191" t="s">
        <v>70</v>
      </c>
      <c r="E86" s="203" t="s">
        <v>120</v>
      </c>
      <c r="F86" s="203" t="s">
        <v>121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P87</f>
        <v>0</v>
      </c>
      <c r="Q86" s="197"/>
      <c r="R86" s="198">
        <f>R87</f>
        <v>0</v>
      </c>
      <c r="S86" s="197"/>
      <c r="T86" s="199">
        <f>T87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118</v>
      </c>
      <c r="AT86" s="201" t="s">
        <v>70</v>
      </c>
      <c r="AU86" s="201" t="s">
        <v>79</v>
      </c>
      <c r="AY86" s="200" t="s">
        <v>119</v>
      </c>
      <c r="BK86" s="202">
        <f>BK87</f>
        <v>0</v>
      </c>
    </row>
    <row r="87" s="2" customFormat="1" ht="16.5" customHeight="1">
      <c r="A87" s="39"/>
      <c r="B87" s="40"/>
      <c r="C87" s="205" t="s">
        <v>79</v>
      </c>
      <c r="D87" s="205" t="s">
        <v>122</v>
      </c>
      <c r="E87" s="206" t="s">
        <v>123</v>
      </c>
      <c r="F87" s="207" t="s">
        <v>124</v>
      </c>
      <c r="G87" s="208" t="s">
        <v>125</v>
      </c>
      <c r="H87" s="209">
        <v>1</v>
      </c>
      <c r="I87" s="210"/>
      <c r="J87" s="211">
        <f>ROUND(I87*H87,2)</f>
        <v>0</v>
      </c>
      <c r="K87" s="207" t="s">
        <v>126</v>
      </c>
      <c r="L87" s="45"/>
      <c r="M87" s="212" t="s">
        <v>19</v>
      </c>
      <c r="N87" s="213" t="s">
        <v>42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127</v>
      </c>
      <c r="AT87" s="216" t="s">
        <v>122</v>
      </c>
      <c r="AU87" s="216" t="s">
        <v>81</v>
      </c>
      <c r="AY87" s="18" t="s">
        <v>119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79</v>
      </c>
      <c r="BK87" s="217">
        <f>ROUND(I87*H87,2)</f>
        <v>0</v>
      </c>
      <c r="BL87" s="18" t="s">
        <v>127</v>
      </c>
      <c r="BM87" s="216" t="s">
        <v>128</v>
      </c>
    </row>
    <row r="88" s="12" customFormat="1" ht="22.8" customHeight="1">
      <c r="A88" s="12"/>
      <c r="B88" s="189"/>
      <c r="C88" s="190"/>
      <c r="D88" s="191" t="s">
        <v>70</v>
      </c>
      <c r="E88" s="203" t="s">
        <v>129</v>
      </c>
      <c r="F88" s="203" t="s">
        <v>130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P89</f>
        <v>0</v>
      </c>
      <c r="Q88" s="197"/>
      <c r="R88" s="198">
        <f>R89</f>
        <v>0</v>
      </c>
      <c r="S88" s="197"/>
      <c r="T88" s="199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118</v>
      </c>
      <c r="AT88" s="201" t="s">
        <v>70</v>
      </c>
      <c r="AU88" s="201" t="s">
        <v>79</v>
      </c>
      <c r="AY88" s="200" t="s">
        <v>119</v>
      </c>
      <c r="BK88" s="202">
        <f>BK89</f>
        <v>0</v>
      </c>
    </row>
    <row r="89" s="2" customFormat="1" ht="16.5" customHeight="1">
      <c r="A89" s="39"/>
      <c r="B89" s="40"/>
      <c r="C89" s="205" t="s">
        <v>81</v>
      </c>
      <c r="D89" s="205" t="s">
        <v>122</v>
      </c>
      <c r="E89" s="206" t="s">
        <v>131</v>
      </c>
      <c r="F89" s="207" t="s">
        <v>132</v>
      </c>
      <c r="G89" s="208" t="s">
        <v>125</v>
      </c>
      <c r="H89" s="209">
        <v>1</v>
      </c>
      <c r="I89" s="210"/>
      <c r="J89" s="211">
        <f>ROUND(I89*H89,2)</f>
        <v>0</v>
      </c>
      <c r="K89" s="207" t="s">
        <v>126</v>
      </c>
      <c r="L89" s="45"/>
      <c r="M89" s="212" t="s">
        <v>19</v>
      </c>
      <c r="N89" s="213" t="s">
        <v>42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127</v>
      </c>
      <c r="AT89" s="216" t="s">
        <v>122</v>
      </c>
      <c r="AU89" s="216" t="s">
        <v>81</v>
      </c>
      <c r="AY89" s="18" t="s">
        <v>119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79</v>
      </c>
      <c r="BK89" s="217">
        <f>ROUND(I89*H89,2)</f>
        <v>0</v>
      </c>
      <c r="BL89" s="18" t="s">
        <v>127</v>
      </c>
      <c r="BM89" s="216" t="s">
        <v>133</v>
      </c>
    </row>
    <row r="90" s="12" customFormat="1" ht="22.8" customHeight="1">
      <c r="A90" s="12"/>
      <c r="B90" s="189"/>
      <c r="C90" s="190"/>
      <c r="D90" s="191" t="s">
        <v>70</v>
      </c>
      <c r="E90" s="203" t="s">
        <v>134</v>
      </c>
      <c r="F90" s="203" t="s">
        <v>135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SUM(P91:P92)</f>
        <v>0</v>
      </c>
      <c r="Q90" s="197"/>
      <c r="R90" s="198">
        <f>SUM(R91:R92)</f>
        <v>0</v>
      </c>
      <c r="S90" s="197"/>
      <c r="T90" s="199">
        <f>SUM(T91:T92)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118</v>
      </c>
      <c r="AT90" s="201" t="s">
        <v>70</v>
      </c>
      <c r="AU90" s="201" t="s">
        <v>79</v>
      </c>
      <c r="AY90" s="200" t="s">
        <v>119</v>
      </c>
      <c r="BK90" s="202">
        <f>SUM(BK91:BK92)</f>
        <v>0</v>
      </c>
    </row>
    <row r="91" s="2" customFormat="1" ht="16.5" customHeight="1">
      <c r="A91" s="39"/>
      <c r="B91" s="40"/>
      <c r="C91" s="205" t="s">
        <v>136</v>
      </c>
      <c r="D91" s="205" t="s">
        <v>122</v>
      </c>
      <c r="E91" s="206" t="s">
        <v>137</v>
      </c>
      <c r="F91" s="207" t="s">
        <v>138</v>
      </c>
      <c r="G91" s="208" t="s">
        <v>125</v>
      </c>
      <c r="H91" s="209">
        <v>1</v>
      </c>
      <c r="I91" s="210"/>
      <c r="J91" s="211">
        <f>ROUND(I91*H91,2)</f>
        <v>0</v>
      </c>
      <c r="K91" s="207" t="s">
        <v>139</v>
      </c>
      <c r="L91" s="45"/>
      <c r="M91" s="212" t="s">
        <v>19</v>
      </c>
      <c r="N91" s="213" t="s">
        <v>42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127</v>
      </c>
      <c r="AT91" s="216" t="s">
        <v>122</v>
      </c>
      <c r="AU91" s="216" t="s">
        <v>81</v>
      </c>
      <c r="AY91" s="18" t="s">
        <v>119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127</v>
      </c>
      <c r="BM91" s="216" t="s">
        <v>140</v>
      </c>
    </row>
    <row r="92" s="2" customFormat="1">
      <c r="A92" s="39"/>
      <c r="B92" s="40"/>
      <c r="C92" s="41"/>
      <c r="D92" s="218" t="s">
        <v>141</v>
      </c>
      <c r="E92" s="41"/>
      <c r="F92" s="219" t="s">
        <v>142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141</v>
      </c>
      <c r="AU92" s="18" t="s">
        <v>81</v>
      </c>
    </row>
    <row r="93" s="12" customFormat="1" ht="22.8" customHeight="1">
      <c r="A93" s="12"/>
      <c r="B93" s="189"/>
      <c r="C93" s="190"/>
      <c r="D93" s="191" t="s">
        <v>70</v>
      </c>
      <c r="E93" s="203" t="s">
        <v>143</v>
      </c>
      <c r="F93" s="203" t="s">
        <v>144</v>
      </c>
      <c r="G93" s="190"/>
      <c r="H93" s="190"/>
      <c r="I93" s="193"/>
      <c r="J93" s="204">
        <f>BK93</f>
        <v>0</v>
      </c>
      <c r="K93" s="190"/>
      <c r="L93" s="195"/>
      <c r="M93" s="196"/>
      <c r="N93" s="197"/>
      <c r="O93" s="197"/>
      <c r="P93" s="198">
        <f>SUM(P94:P95)</f>
        <v>0</v>
      </c>
      <c r="Q93" s="197"/>
      <c r="R93" s="198">
        <f>SUM(R94:R95)</f>
        <v>0</v>
      </c>
      <c r="S93" s="197"/>
      <c r="T93" s="199">
        <f>SUM(T94:T95)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118</v>
      </c>
      <c r="AT93" s="201" t="s">
        <v>70</v>
      </c>
      <c r="AU93" s="201" t="s">
        <v>79</v>
      </c>
      <c r="AY93" s="200" t="s">
        <v>119</v>
      </c>
      <c r="BK93" s="202">
        <f>SUM(BK94:BK95)</f>
        <v>0</v>
      </c>
    </row>
    <row r="94" s="2" customFormat="1" ht="16.5" customHeight="1">
      <c r="A94" s="39"/>
      <c r="B94" s="40"/>
      <c r="C94" s="205" t="s">
        <v>145</v>
      </c>
      <c r="D94" s="205" t="s">
        <v>122</v>
      </c>
      <c r="E94" s="206" t="s">
        <v>146</v>
      </c>
      <c r="F94" s="207" t="s">
        <v>144</v>
      </c>
      <c r="G94" s="208" t="s">
        <v>125</v>
      </c>
      <c r="H94" s="209">
        <v>1</v>
      </c>
      <c r="I94" s="210"/>
      <c r="J94" s="211">
        <f>ROUND(I94*H94,2)</f>
        <v>0</v>
      </c>
      <c r="K94" s="207" t="s">
        <v>126</v>
      </c>
      <c r="L94" s="45"/>
      <c r="M94" s="212" t="s">
        <v>19</v>
      </c>
      <c r="N94" s="213" t="s">
        <v>42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127</v>
      </c>
      <c r="AT94" s="216" t="s">
        <v>122</v>
      </c>
      <c r="AU94" s="216" t="s">
        <v>81</v>
      </c>
      <c r="AY94" s="18" t="s">
        <v>119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79</v>
      </c>
      <c r="BK94" s="217">
        <f>ROUND(I94*H94,2)</f>
        <v>0</v>
      </c>
      <c r="BL94" s="18" t="s">
        <v>127</v>
      </c>
      <c r="BM94" s="216" t="s">
        <v>147</v>
      </c>
    </row>
    <row r="95" s="2" customFormat="1" ht="37.8" customHeight="1">
      <c r="A95" s="39"/>
      <c r="B95" s="40"/>
      <c r="C95" s="205" t="s">
        <v>118</v>
      </c>
      <c r="D95" s="205" t="s">
        <v>122</v>
      </c>
      <c r="E95" s="206" t="s">
        <v>148</v>
      </c>
      <c r="F95" s="207" t="s">
        <v>149</v>
      </c>
      <c r="G95" s="208" t="s">
        <v>125</v>
      </c>
      <c r="H95" s="209">
        <v>1</v>
      </c>
      <c r="I95" s="210"/>
      <c r="J95" s="211">
        <f>ROUND(I95*H95,2)</f>
        <v>0</v>
      </c>
      <c r="K95" s="207" t="s">
        <v>19</v>
      </c>
      <c r="L95" s="45"/>
      <c r="M95" s="223" t="s">
        <v>19</v>
      </c>
      <c r="N95" s="224" t="s">
        <v>42</v>
      </c>
      <c r="O95" s="225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127</v>
      </c>
      <c r="AT95" s="216" t="s">
        <v>122</v>
      </c>
      <c r="AU95" s="216" t="s">
        <v>81</v>
      </c>
      <c r="AY95" s="18" t="s">
        <v>119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127</v>
      </c>
      <c r="BM95" s="216" t="s">
        <v>150</v>
      </c>
    </row>
    <row r="96" s="2" customFormat="1" ht="6.96" customHeight="1">
      <c r="A96" s="39"/>
      <c r="B96" s="60"/>
      <c r="C96" s="61"/>
      <c r="D96" s="61"/>
      <c r="E96" s="61"/>
      <c r="F96" s="61"/>
      <c r="G96" s="61"/>
      <c r="H96" s="61"/>
      <c r="I96" s="61"/>
      <c r="J96" s="61"/>
      <c r="K96" s="61"/>
      <c r="L96" s="45"/>
      <c r="M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</sheetData>
  <sheetProtection sheet="1" autoFilter="0" formatColumns="0" formatRows="0" objects="1" scenarios="1" spinCount="100000" saltValue="x39M8ArtcqJs+GEfDFlIDp5uEA6Kr39DmRdFa+Q5AuVzk86ax+rDAwuCYVYZPjOlFDcbzw0hU7oM8hWP1kR8/g==" hashValue="1ttHksbg5qgoS1dr/nZsS3eOH900fChFRLVu5e3rUwhClqtJM6pQQB030kfeAL1UN54B8hxSmIdgVzN9LTIbUg==" algorithmName="SHA-512" password="CC35"/>
  <autoFilter ref="C83:K95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92" r:id="rId1" display="https://podminky.urs.cz/item/CS_URS_2021_02/0633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zakázky'!K6</f>
        <v>ZŠ Východní, Varnsdorf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151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zakázky'!AN8</f>
        <v>15. 8. 2021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zakázky'!AN13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zakázky'!E14</f>
        <v>Vyplň údaj</v>
      </c>
      <c r="F18" s="137"/>
      <c r="G18" s="137"/>
      <c r="H18" s="137"/>
      <c r="I18" s="133" t="s">
        <v>28</v>
      </c>
      <c r="J18" s="34" t="str">
        <f>'Rekapitulace zakázky'!AN14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ROUND(J92,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ROUND((SUM(BE92:BE510)),  2)</f>
        <v>0</v>
      </c>
      <c r="G33" s="39"/>
      <c r="H33" s="39"/>
      <c r="I33" s="149">
        <v>0.20999999999999999</v>
      </c>
      <c r="J33" s="148">
        <f>ROUND(((SUM(BE92:BE510))*I33),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ROUND((SUM(BF92:BF510)),  2)</f>
        <v>0</v>
      </c>
      <c r="G34" s="39"/>
      <c r="H34" s="39"/>
      <c r="I34" s="149">
        <v>0.14999999999999999</v>
      </c>
      <c r="J34" s="148">
        <f>ROUND(((SUM(BF92:BF510))*I34),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ROUND((SUM(BG92:BG510)),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ROUND((SUM(BH92:BH510)),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ROUND((SUM(BI92:BI510)),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ZŠ Východní, Varnsdorf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1 - Výměna střešní krytiny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p.p.č. 1423, k.ú. Varnsdorf</v>
      </c>
      <c r="G52" s="41"/>
      <c r="H52" s="41"/>
      <c r="I52" s="33" t="s">
        <v>23</v>
      </c>
      <c r="J52" s="73" t="str">
        <f>IF(J12="","",J12)</f>
        <v>15. 8. 2021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Varnsdorf</v>
      </c>
      <c r="G54" s="41"/>
      <c r="H54" s="41"/>
      <c r="I54" s="33" t="s">
        <v>31</v>
      </c>
      <c r="J54" s="37" t="str">
        <f>E21</f>
        <v>Pavel Hruška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Pavel Hruška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J92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97</v>
      </c>
    </row>
    <row r="60" s="9" customFormat="1" ht="24.96" customHeight="1">
      <c r="A60" s="9"/>
      <c r="B60" s="166"/>
      <c r="C60" s="167"/>
      <c r="D60" s="168" t="s">
        <v>152</v>
      </c>
      <c r="E60" s="169"/>
      <c r="F60" s="169"/>
      <c r="G60" s="169"/>
      <c r="H60" s="169"/>
      <c r="I60" s="169"/>
      <c r="J60" s="170">
        <f>J93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153</v>
      </c>
      <c r="E61" s="175"/>
      <c r="F61" s="175"/>
      <c r="G61" s="175"/>
      <c r="H61" s="175"/>
      <c r="I61" s="175"/>
      <c r="J61" s="176">
        <f>J94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154</v>
      </c>
      <c r="E62" s="175"/>
      <c r="F62" s="175"/>
      <c r="G62" s="175"/>
      <c r="H62" s="175"/>
      <c r="I62" s="175"/>
      <c r="J62" s="176">
        <f>J107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155</v>
      </c>
      <c r="E63" s="175"/>
      <c r="F63" s="175"/>
      <c r="G63" s="175"/>
      <c r="H63" s="175"/>
      <c r="I63" s="175"/>
      <c r="J63" s="176">
        <f>J119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156</v>
      </c>
      <c r="E64" s="175"/>
      <c r="F64" s="175"/>
      <c r="G64" s="175"/>
      <c r="H64" s="175"/>
      <c r="I64" s="175"/>
      <c r="J64" s="176">
        <f>J138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157</v>
      </c>
      <c r="E65" s="175"/>
      <c r="F65" s="175"/>
      <c r="G65" s="175"/>
      <c r="H65" s="175"/>
      <c r="I65" s="175"/>
      <c r="J65" s="176">
        <f>J153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6"/>
      <c r="C66" s="167"/>
      <c r="D66" s="168" t="s">
        <v>158</v>
      </c>
      <c r="E66" s="169"/>
      <c r="F66" s="169"/>
      <c r="G66" s="169"/>
      <c r="H66" s="169"/>
      <c r="I66" s="169"/>
      <c r="J66" s="170">
        <f>J156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2"/>
      <c r="C67" s="173"/>
      <c r="D67" s="174" t="s">
        <v>159</v>
      </c>
      <c r="E67" s="175"/>
      <c r="F67" s="175"/>
      <c r="G67" s="175"/>
      <c r="H67" s="175"/>
      <c r="I67" s="175"/>
      <c r="J67" s="176">
        <f>J157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160</v>
      </c>
      <c r="E68" s="175"/>
      <c r="F68" s="175"/>
      <c r="G68" s="175"/>
      <c r="H68" s="175"/>
      <c r="I68" s="175"/>
      <c r="J68" s="176">
        <f>J171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161</v>
      </c>
      <c r="E69" s="175"/>
      <c r="F69" s="175"/>
      <c r="G69" s="175"/>
      <c r="H69" s="175"/>
      <c r="I69" s="175"/>
      <c r="J69" s="176">
        <f>J178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162</v>
      </c>
      <c r="E70" s="175"/>
      <c r="F70" s="175"/>
      <c r="G70" s="175"/>
      <c r="H70" s="175"/>
      <c r="I70" s="175"/>
      <c r="J70" s="176">
        <f>J245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163</v>
      </c>
      <c r="E71" s="175"/>
      <c r="F71" s="175"/>
      <c r="G71" s="175"/>
      <c r="H71" s="175"/>
      <c r="I71" s="175"/>
      <c r="J71" s="176">
        <f>J395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164</v>
      </c>
      <c r="E72" s="175"/>
      <c r="F72" s="175"/>
      <c r="G72" s="175"/>
      <c r="H72" s="175"/>
      <c r="I72" s="175"/>
      <c r="J72" s="176">
        <f>J478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103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61" t="str">
        <f>E7</f>
        <v>ZŠ Východní, Varnsdorf</v>
      </c>
      <c r="F82" s="33"/>
      <c r="G82" s="33"/>
      <c r="H82" s="33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92</v>
      </c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E9</f>
        <v>SO 1 - Výměna střešní krytiny</v>
      </c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F12</f>
        <v>p.p.č. 1423, k.ú. Varnsdorf</v>
      </c>
      <c r="G86" s="41"/>
      <c r="H86" s="41"/>
      <c r="I86" s="33" t="s">
        <v>23</v>
      </c>
      <c r="J86" s="73" t="str">
        <f>IF(J12="","",J12)</f>
        <v>15. 8. 2021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E15</f>
        <v>Město Varnsdorf</v>
      </c>
      <c r="G88" s="41"/>
      <c r="H88" s="41"/>
      <c r="I88" s="33" t="s">
        <v>31</v>
      </c>
      <c r="J88" s="37" t="str">
        <f>E21</f>
        <v>Pavel Hruška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29</v>
      </c>
      <c r="D89" s="41"/>
      <c r="E89" s="41"/>
      <c r="F89" s="28" t="str">
        <f>IF(E18="","",E18)</f>
        <v>Vyplň údaj</v>
      </c>
      <c r="G89" s="41"/>
      <c r="H89" s="41"/>
      <c r="I89" s="33" t="s">
        <v>34</v>
      </c>
      <c r="J89" s="37" t="str">
        <f>E24</f>
        <v>Pavel Hruška</v>
      </c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78"/>
      <c r="B91" s="179"/>
      <c r="C91" s="180" t="s">
        <v>104</v>
      </c>
      <c r="D91" s="181" t="s">
        <v>56</v>
      </c>
      <c r="E91" s="181" t="s">
        <v>52</v>
      </c>
      <c r="F91" s="181" t="s">
        <v>53</v>
      </c>
      <c r="G91" s="181" t="s">
        <v>105</v>
      </c>
      <c r="H91" s="181" t="s">
        <v>106</v>
      </c>
      <c r="I91" s="181" t="s">
        <v>107</v>
      </c>
      <c r="J91" s="181" t="s">
        <v>96</v>
      </c>
      <c r="K91" s="182" t="s">
        <v>108</v>
      </c>
      <c r="L91" s="183"/>
      <c r="M91" s="93" t="s">
        <v>19</v>
      </c>
      <c r="N91" s="94" t="s">
        <v>41</v>
      </c>
      <c r="O91" s="94" t="s">
        <v>109</v>
      </c>
      <c r="P91" s="94" t="s">
        <v>110</v>
      </c>
      <c r="Q91" s="94" t="s">
        <v>111</v>
      </c>
      <c r="R91" s="94" t="s">
        <v>112</v>
      </c>
      <c r="S91" s="94" t="s">
        <v>113</v>
      </c>
      <c r="T91" s="95" t="s">
        <v>114</v>
      </c>
      <c r="U91" s="178"/>
      <c r="V91" s="178"/>
      <c r="W91" s="178"/>
      <c r="X91" s="178"/>
      <c r="Y91" s="178"/>
      <c r="Z91" s="178"/>
      <c r="AA91" s="178"/>
      <c r="AB91" s="178"/>
      <c r="AC91" s="178"/>
      <c r="AD91" s="178"/>
      <c r="AE91" s="178"/>
    </row>
    <row r="92" s="2" customFormat="1" ht="22.8" customHeight="1">
      <c r="A92" s="39"/>
      <c r="B92" s="40"/>
      <c r="C92" s="100" t="s">
        <v>115</v>
      </c>
      <c r="D92" s="41"/>
      <c r="E92" s="41"/>
      <c r="F92" s="41"/>
      <c r="G92" s="41"/>
      <c r="H92" s="41"/>
      <c r="I92" s="41"/>
      <c r="J92" s="184">
        <f>BK92</f>
        <v>0</v>
      </c>
      <c r="K92" s="41"/>
      <c r="L92" s="45"/>
      <c r="M92" s="96"/>
      <c r="N92" s="185"/>
      <c r="O92" s="97"/>
      <c r="P92" s="186">
        <f>P93+P156</f>
        <v>0</v>
      </c>
      <c r="Q92" s="97"/>
      <c r="R92" s="186">
        <f>R93+R156</f>
        <v>119.24788357</v>
      </c>
      <c r="S92" s="97"/>
      <c r="T92" s="187">
        <f>T93+T156</f>
        <v>23.521709299999998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70</v>
      </c>
      <c r="AU92" s="18" t="s">
        <v>97</v>
      </c>
      <c r="BK92" s="188">
        <f>BK93+BK156</f>
        <v>0</v>
      </c>
    </row>
    <row r="93" s="12" customFormat="1" ht="25.92" customHeight="1">
      <c r="A93" s="12"/>
      <c r="B93" s="189"/>
      <c r="C93" s="190"/>
      <c r="D93" s="191" t="s">
        <v>70</v>
      </c>
      <c r="E93" s="192" t="s">
        <v>165</v>
      </c>
      <c r="F93" s="192" t="s">
        <v>166</v>
      </c>
      <c r="G93" s="190"/>
      <c r="H93" s="190"/>
      <c r="I93" s="193"/>
      <c r="J93" s="194">
        <f>BK93</f>
        <v>0</v>
      </c>
      <c r="K93" s="190"/>
      <c r="L93" s="195"/>
      <c r="M93" s="196"/>
      <c r="N93" s="197"/>
      <c r="O93" s="197"/>
      <c r="P93" s="198">
        <f>P94+P107+P119+P138+P153</f>
        <v>0</v>
      </c>
      <c r="Q93" s="197"/>
      <c r="R93" s="198">
        <f>R94+R107+R119+R138+R153</f>
        <v>77.467103699999996</v>
      </c>
      <c r="S93" s="197"/>
      <c r="T93" s="199">
        <f>T94+T107+T119+T138+T153</f>
        <v>9.7548300000000001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79</v>
      </c>
      <c r="AT93" s="201" t="s">
        <v>70</v>
      </c>
      <c r="AU93" s="201" t="s">
        <v>71</v>
      </c>
      <c r="AY93" s="200" t="s">
        <v>119</v>
      </c>
      <c r="BK93" s="202">
        <f>BK94+BK107+BK119+BK138+BK153</f>
        <v>0</v>
      </c>
    </row>
    <row r="94" s="12" customFormat="1" ht="22.8" customHeight="1">
      <c r="A94" s="12"/>
      <c r="B94" s="189"/>
      <c r="C94" s="190"/>
      <c r="D94" s="191" t="s">
        <v>70</v>
      </c>
      <c r="E94" s="203" t="s">
        <v>136</v>
      </c>
      <c r="F94" s="203" t="s">
        <v>167</v>
      </c>
      <c r="G94" s="190"/>
      <c r="H94" s="190"/>
      <c r="I94" s="193"/>
      <c r="J94" s="204">
        <f>BK94</f>
        <v>0</v>
      </c>
      <c r="K94" s="190"/>
      <c r="L94" s="195"/>
      <c r="M94" s="196"/>
      <c r="N94" s="197"/>
      <c r="O94" s="197"/>
      <c r="P94" s="198">
        <f>SUM(P95:P106)</f>
        <v>0</v>
      </c>
      <c r="Q94" s="197"/>
      <c r="R94" s="198">
        <f>SUM(R95:R106)</f>
        <v>74.118369000000001</v>
      </c>
      <c r="S94" s="197"/>
      <c r="T94" s="199">
        <f>SUM(T95:T106)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0" t="s">
        <v>79</v>
      </c>
      <c r="AT94" s="201" t="s">
        <v>70</v>
      </c>
      <c r="AU94" s="201" t="s">
        <v>79</v>
      </c>
      <c r="AY94" s="200" t="s">
        <v>119</v>
      </c>
      <c r="BK94" s="202">
        <f>SUM(BK95:BK106)</f>
        <v>0</v>
      </c>
    </row>
    <row r="95" s="2" customFormat="1" ht="24.15" customHeight="1">
      <c r="A95" s="39"/>
      <c r="B95" s="40"/>
      <c r="C95" s="205" t="s">
        <v>79</v>
      </c>
      <c r="D95" s="205" t="s">
        <v>122</v>
      </c>
      <c r="E95" s="206" t="s">
        <v>168</v>
      </c>
      <c r="F95" s="207" t="s">
        <v>169</v>
      </c>
      <c r="G95" s="208" t="s">
        <v>170</v>
      </c>
      <c r="H95" s="209">
        <v>27.260000000000002</v>
      </c>
      <c r="I95" s="210"/>
      <c r="J95" s="211">
        <f>ROUND(I95*H95,2)</f>
        <v>0</v>
      </c>
      <c r="K95" s="207" t="s">
        <v>139</v>
      </c>
      <c r="L95" s="45"/>
      <c r="M95" s="212" t="s">
        <v>19</v>
      </c>
      <c r="N95" s="213" t="s">
        <v>42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145</v>
      </c>
      <c r="AT95" s="216" t="s">
        <v>122</v>
      </c>
      <c r="AU95" s="216" t="s">
        <v>81</v>
      </c>
      <c r="AY95" s="18" t="s">
        <v>119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145</v>
      </c>
      <c r="BM95" s="216" t="s">
        <v>171</v>
      </c>
    </row>
    <row r="96" s="2" customFormat="1">
      <c r="A96" s="39"/>
      <c r="B96" s="40"/>
      <c r="C96" s="41"/>
      <c r="D96" s="218" t="s">
        <v>141</v>
      </c>
      <c r="E96" s="41"/>
      <c r="F96" s="219" t="s">
        <v>172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141</v>
      </c>
      <c r="AU96" s="18" t="s">
        <v>81</v>
      </c>
    </row>
    <row r="97" s="13" customFormat="1">
      <c r="A97" s="13"/>
      <c r="B97" s="228"/>
      <c r="C97" s="229"/>
      <c r="D97" s="230" t="s">
        <v>173</v>
      </c>
      <c r="E97" s="231" t="s">
        <v>19</v>
      </c>
      <c r="F97" s="232" t="s">
        <v>174</v>
      </c>
      <c r="G97" s="229"/>
      <c r="H97" s="233">
        <v>27.260000000000002</v>
      </c>
      <c r="I97" s="234"/>
      <c r="J97" s="229"/>
      <c r="K97" s="229"/>
      <c r="L97" s="235"/>
      <c r="M97" s="236"/>
      <c r="N97" s="237"/>
      <c r="O97" s="237"/>
      <c r="P97" s="237"/>
      <c r="Q97" s="237"/>
      <c r="R97" s="237"/>
      <c r="S97" s="237"/>
      <c r="T97" s="238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9" t="s">
        <v>173</v>
      </c>
      <c r="AU97" s="239" t="s">
        <v>81</v>
      </c>
      <c r="AV97" s="13" t="s">
        <v>81</v>
      </c>
      <c r="AW97" s="13" t="s">
        <v>33</v>
      </c>
      <c r="AX97" s="13" t="s">
        <v>79</v>
      </c>
      <c r="AY97" s="239" t="s">
        <v>119</v>
      </c>
    </row>
    <row r="98" s="2" customFormat="1" ht="24.15" customHeight="1">
      <c r="A98" s="39"/>
      <c r="B98" s="40"/>
      <c r="C98" s="205" t="s">
        <v>81</v>
      </c>
      <c r="D98" s="205" t="s">
        <v>122</v>
      </c>
      <c r="E98" s="206" t="s">
        <v>175</v>
      </c>
      <c r="F98" s="207" t="s">
        <v>176</v>
      </c>
      <c r="G98" s="208" t="s">
        <v>177</v>
      </c>
      <c r="H98" s="209">
        <v>5.46</v>
      </c>
      <c r="I98" s="210"/>
      <c r="J98" s="211">
        <f>ROUND(I98*H98,2)</f>
        <v>0</v>
      </c>
      <c r="K98" s="207" t="s">
        <v>139</v>
      </c>
      <c r="L98" s="45"/>
      <c r="M98" s="212" t="s">
        <v>19</v>
      </c>
      <c r="N98" s="213" t="s">
        <v>42</v>
      </c>
      <c r="O98" s="85"/>
      <c r="P98" s="214">
        <f>O98*H98</f>
        <v>0</v>
      </c>
      <c r="Q98" s="214">
        <v>2.2284000000000002</v>
      </c>
      <c r="R98" s="214">
        <f>Q98*H98</f>
        <v>12.167064000000002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145</v>
      </c>
      <c r="AT98" s="216" t="s">
        <v>122</v>
      </c>
      <c r="AU98" s="216" t="s">
        <v>81</v>
      </c>
      <c r="AY98" s="18" t="s">
        <v>119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79</v>
      </c>
      <c r="BK98" s="217">
        <f>ROUND(I98*H98,2)</f>
        <v>0</v>
      </c>
      <c r="BL98" s="18" t="s">
        <v>145</v>
      </c>
      <c r="BM98" s="216" t="s">
        <v>178</v>
      </c>
    </row>
    <row r="99" s="2" customFormat="1">
      <c r="A99" s="39"/>
      <c r="B99" s="40"/>
      <c r="C99" s="41"/>
      <c r="D99" s="218" t="s">
        <v>141</v>
      </c>
      <c r="E99" s="41"/>
      <c r="F99" s="219" t="s">
        <v>179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141</v>
      </c>
      <c r="AU99" s="18" t="s">
        <v>81</v>
      </c>
    </row>
    <row r="100" s="13" customFormat="1">
      <c r="A100" s="13"/>
      <c r="B100" s="228"/>
      <c r="C100" s="229"/>
      <c r="D100" s="230" t="s">
        <v>173</v>
      </c>
      <c r="E100" s="231" t="s">
        <v>19</v>
      </c>
      <c r="F100" s="232" t="s">
        <v>180</v>
      </c>
      <c r="G100" s="229"/>
      <c r="H100" s="233">
        <v>5.46</v>
      </c>
      <c r="I100" s="234"/>
      <c r="J100" s="229"/>
      <c r="K100" s="229"/>
      <c r="L100" s="235"/>
      <c r="M100" s="236"/>
      <c r="N100" s="237"/>
      <c r="O100" s="237"/>
      <c r="P100" s="237"/>
      <c r="Q100" s="237"/>
      <c r="R100" s="237"/>
      <c r="S100" s="237"/>
      <c r="T100" s="23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9" t="s">
        <v>173</v>
      </c>
      <c r="AU100" s="239" t="s">
        <v>81</v>
      </c>
      <c r="AV100" s="13" t="s">
        <v>81</v>
      </c>
      <c r="AW100" s="13" t="s">
        <v>33</v>
      </c>
      <c r="AX100" s="13" t="s">
        <v>79</v>
      </c>
      <c r="AY100" s="239" t="s">
        <v>119</v>
      </c>
    </row>
    <row r="101" s="2" customFormat="1" ht="24.15" customHeight="1">
      <c r="A101" s="39"/>
      <c r="B101" s="40"/>
      <c r="C101" s="205" t="s">
        <v>136</v>
      </c>
      <c r="D101" s="205" t="s">
        <v>122</v>
      </c>
      <c r="E101" s="206" t="s">
        <v>181</v>
      </c>
      <c r="F101" s="207" t="s">
        <v>182</v>
      </c>
      <c r="G101" s="208" t="s">
        <v>183</v>
      </c>
      <c r="H101" s="209">
        <v>131.09999999999999</v>
      </c>
      <c r="I101" s="210"/>
      <c r="J101" s="211">
        <f>ROUND(I101*H101,2)</f>
        <v>0</v>
      </c>
      <c r="K101" s="207" t="s">
        <v>126</v>
      </c>
      <c r="L101" s="45"/>
      <c r="M101" s="212" t="s">
        <v>19</v>
      </c>
      <c r="N101" s="213" t="s">
        <v>42</v>
      </c>
      <c r="O101" s="85"/>
      <c r="P101" s="214">
        <f>O101*H101</f>
        <v>0</v>
      </c>
      <c r="Q101" s="214">
        <v>0.09085</v>
      </c>
      <c r="R101" s="214">
        <f>Q101*H101</f>
        <v>11.910435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145</v>
      </c>
      <c r="AT101" s="216" t="s">
        <v>122</v>
      </c>
      <c r="AU101" s="216" t="s">
        <v>81</v>
      </c>
      <c r="AY101" s="18" t="s">
        <v>119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145</v>
      </c>
      <c r="BM101" s="216" t="s">
        <v>184</v>
      </c>
    </row>
    <row r="102" s="13" customFormat="1">
      <c r="A102" s="13"/>
      <c r="B102" s="228"/>
      <c r="C102" s="229"/>
      <c r="D102" s="230" t="s">
        <v>173</v>
      </c>
      <c r="E102" s="231" t="s">
        <v>19</v>
      </c>
      <c r="F102" s="232" t="s">
        <v>185</v>
      </c>
      <c r="G102" s="229"/>
      <c r="H102" s="233">
        <v>117.59999999999999</v>
      </c>
      <c r="I102" s="234"/>
      <c r="J102" s="229"/>
      <c r="K102" s="229"/>
      <c r="L102" s="235"/>
      <c r="M102" s="236"/>
      <c r="N102" s="237"/>
      <c r="O102" s="237"/>
      <c r="P102" s="237"/>
      <c r="Q102" s="237"/>
      <c r="R102" s="237"/>
      <c r="S102" s="237"/>
      <c r="T102" s="23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9" t="s">
        <v>173</v>
      </c>
      <c r="AU102" s="239" t="s">
        <v>81</v>
      </c>
      <c r="AV102" s="13" t="s">
        <v>81</v>
      </c>
      <c r="AW102" s="13" t="s">
        <v>33</v>
      </c>
      <c r="AX102" s="13" t="s">
        <v>71</v>
      </c>
      <c r="AY102" s="239" t="s">
        <v>119</v>
      </c>
    </row>
    <row r="103" s="13" customFormat="1">
      <c r="A103" s="13"/>
      <c r="B103" s="228"/>
      <c r="C103" s="229"/>
      <c r="D103" s="230" t="s">
        <v>173</v>
      </c>
      <c r="E103" s="231" t="s">
        <v>19</v>
      </c>
      <c r="F103" s="232" t="s">
        <v>186</v>
      </c>
      <c r="G103" s="229"/>
      <c r="H103" s="233">
        <v>13.5</v>
      </c>
      <c r="I103" s="234"/>
      <c r="J103" s="229"/>
      <c r="K103" s="229"/>
      <c r="L103" s="235"/>
      <c r="M103" s="236"/>
      <c r="N103" s="237"/>
      <c r="O103" s="237"/>
      <c r="P103" s="237"/>
      <c r="Q103" s="237"/>
      <c r="R103" s="237"/>
      <c r="S103" s="237"/>
      <c r="T103" s="238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9" t="s">
        <v>173</v>
      </c>
      <c r="AU103" s="239" t="s">
        <v>81</v>
      </c>
      <c r="AV103" s="13" t="s">
        <v>81</v>
      </c>
      <c r="AW103" s="13" t="s">
        <v>33</v>
      </c>
      <c r="AX103" s="13" t="s">
        <v>71</v>
      </c>
      <c r="AY103" s="239" t="s">
        <v>119</v>
      </c>
    </row>
    <row r="104" s="14" customFormat="1">
      <c r="A104" s="14"/>
      <c r="B104" s="240"/>
      <c r="C104" s="241"/>
      <c r="D104" s="230" t="s">
        <v>173</v>
      </c>
      <c r="E104" s="242" t="s">
        <v>19</v>
      </c>
      <c r="F104" s="243" t="s">
        <v>187</v>
      </c>
      <c r="G104" s="241"/>
      <c r="H104" s="244">
        <v>131.09999999999999</v>
      </c>
      <c r="I104" s="245"/>
      <c r="J104" s="241"/>
      <c r="K104" s="241"/>
      <c r="L104" s="246"/>
      <c r="M104" s="247"/>
      <c r="N104" s="248"/>
      <c r="O104" s="248"/>
      <c r="P104" s="248"/>
      <c r="Q104" s="248"/>
      <c r="R104" s="248"/>
      <c r="S104" s="248"/>
      <c r="T104" s="249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0" t="s">
        <v>173</v>
      </c>
      <c r="AU104" s="250" t="s">
        <v>81</v>
      </c>
      <c r="AV104" s="14" t="s">
        <v>145</v>
      </c>
      <c r="AW104" s="14" t="s">
        <v>33</v>
      </c>
      <c r="AX104" s="14" t="s">
        <v>79</v>
      </c>
      <c r="AY104" s="250" t="s">
        <v>119</v>
      </c>
    </row>
    <row r="105" s="2" customFormat="1" ht="16.5" customHeight="1">
      <c r="A105" s="39"/>
      <c r="B105" s="40"/>
      <c r="C105" s="205" t="s">
        <v>145</v>
      </c>
      <c r="D105" s="205" t="s">
        <v>122</v>
      </c>
      <c r="E105" s="206" t="s">
        <v>188</v>
      </c>
      <c r="F105" s="207" t="s">
        <v>189</v>
      </c>
      <c r="G105" s="208" t="s">
        <v>183</v>
      </c>
      <c r="H105" s="209">
        <v>26.219999999999999</v>
      </c>
      <c r="I105" s="210"/>
      <c r="J105" s="211">
        <f>ROUND(I105*H105,2)</f>
        <v>0</v>
      </c>
      <c r="K105" s="207" t="s">
        <v>19</v>
      </c>
      <c r="L105" s="45"/>
      <c r="M105" s="212" t="s">
        <v>19</v>
      </c>
      <c r="N105" s="213" t="s">
        <v>42</v>
      </c>
      <c r="O105" s="85"/>
      <c r="P105" s="214">
        <f>O105*H105</f>
        <v>0</v>
      </c>
      <c r="Q105" s="214">
        <v>1.9085000000000001</v>
      </c>
      <c r="R105" s="214">
        <f>Q105*H105</f>
        <v>50.040869999999998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145</v>
      </c>
      <c r="AT105" s="216" t="s">
        <v>122</v>
      </c>
      <c r="AU105" s="216" t="s">
        <v>81</v>
      </c>
      <c r="AY105" s="18" t="s">
        <v>119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79</v>
      </c>
      <c r="BK105" s="217">
        <f>ROUND(I105*H105,2)</f>
        <v>0</v>
      </c>
      <c r="BL105" s="18" t="s">
        <v>145</v>
      </c>
      <c r="BM105" s="216" t="s">
        <v>190</v>
      </c>
    </row>
    <row r="106" s="13" customFormat="1">
      <c r="A106" s="13"/>
      <c r="B106" s="228"/>
      <c r="C106" s="229"/>
      <c r="D106" s="230" t="s">
        <v>173</v>
      </c>
      <c r="E106" s="231" t="s">
        <v>19</v>
      </c>
      <c r="F106" s="232" t="s">
        <v>191</v>
      </c>
      <c r="G106" s="229"/>
      <c r="H106" s="233">
        <v>26.219999999999999</v>
      </c>
      <c r="I106" s="234"/>
      <c r="J106" s="229"/>
      <c r="K106" s="229"/>
      <c r="L106" s="235"/>
      <c r="M106" s="236"/>
      <c r="N106" s="237"/>
      <c r="O106" s="237"/>
      <c r="P106" s="237"/>
      <c r="Q106" s="237"/>
      <c r="R106" s="237"/>
      <c r="S106" s="237"/>
      <c r="T106" s="23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9" t="s">
        <v>173</v>
      </c>
      <c r="AU106" s="239" t="s">
        <v>81</v>
      </c>
      <c r="AV106" s="13" t="s">
        <v>81</v>
      </c>
      <c r="AW106" s="13" t="s">
        <v>33</v>
      </c>
      <c r="AX106" s="13" t="s">
        <v>79</v>
      </c>
      <c r="AY106" s="239" t="s">
        <v>119</v>
      </c>
    </row>
    <row r="107" s="12" customFormat="1" ht="22.8" customHeight="1">
      <c r="A107" s="12"/>
      <c r="B107" s="189"/>
      <c r="C107" s="190"/>
      <c r="D107" s="191" t="s">
        <v>70</v>
      </c>
      <c r="E107" s="203" t="s">
        <v>192</v>
      </c>
      <c r="F107" s="203" t="s">
        <v>193</v>
      </c>
      <c r="G107" s="190"/>
      <c r="H107" s="190"/>
      <c r="I107" s="193"/>
      <c r="J107" s="204">
        <f>BK107</f>
        <v>0</v>
      </c>
      <c r="K107" s="190"/>
      <c r="L107" s="195"/>
      <c r="M107" s="196"/>
      <c r="N107" s="197"/>
      <c r="O107" s="197"/>
      <c r="P107" s="198">
        <f>SUM(P108:P118)</f>
        <v>0</v>
      </c>
      <c r="Q107" s="197"/>
      <c r="R107" s="198">
        <f>SUM(R108:R118)</f>
        <v>3.2332347000000006</v>
      </c>
      <c r="S107" s="197"/>
      <c r="T107" s="199">
        <f>SUM(T108:T118)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0" t="s">
        <v>79</v>
      </c>
      <c r="AT107" s="201" t="s">
        <v>70</v>
      </c>
      <c r="AU107" s="201" t="s">
        <v>79</v>
      </c>
      <c r="AY107" s="200" t="s">
        <v>119</v>
      </c>
      <c r="BK107" s="202">
        <f>SUM(BK108:BK118)</f>
        <v>0</v>
      </c>
    </row>
    <row r="108" s="2" customFormat="1" ht="21.75" customHeight="1">
      <c r="A108" s="39"/>
      <c r="B108" s="40"/>
      <c r="C108" s="205" t="s">
        <v>118</v>
      </c>
      <c r="D108" s="205" t="s">
        <v>122</v>
      </c>
      <c r="E108" s="206" t="s">
        <v>194</v>
      </c>
      <c r="F108" s="207" t="s">
        <v>195</v>
      </c>
      <c r="G108" s="208" t="s">
        <v>170</v>
      </c>
      <c r="H108" s="209">
        <v>11.25</v>
      </c>
      <c r="I108" s="210"/>
      <c r="J108" s="211">
        <f>ROUND(I108*H108,2)</f>
        <v>0</v>
      </c>
      <c r="K108" s="207" t="s">
        <v>139</v>
      </c>
      <c r="L108" s="45"/>
      <c r="M108" s="212" t="s">
        <v>19</v>
      </c>
      <c r="N108" s="213" t="s">
        <v>42</v>
      </c>
      <c r="O108" s="85"/>
      <c r="P108" s="214">
        <f>O108*H108</f>
        <v>0</v>
      </c>
      <c r="Q108" s="214">
        <v>0.026589999999999999</v>
      </c>
      <c r="R108" s="214">
        <f>Q108*H108</f>
        <v>0.2991375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145</v>
      </c>
      <c r="AT108" s="216" t="s">
        <v>122</v>
      </c>
      <c r="AU108" s="216" t="s">
        <v>81</v>
      </c>
      <c r="AY108" s="18" t="s">
        <v>119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79</v>
      </c>
      <c r="BK108" s="217">
        <f>ROUND(I108*H108,2)</f>
        <v>0</v>
      </c>
      <c r="BL108" s="18" t="s">
        <v>145</v>
      </c>
      <c r="BM108" s="216" t="s">
        <v>196</v>
      </c>
    </row>
    <row r="109" s="2" customFormat="1">
      <c r="A109" s="39"/>
      <c r="B109" s="40"/>
      <c r="C109" s="41"/>
      <c r="D109" s="218" t="s">
        <v>141</v>
      </c>
      <c r="E109" s="41"/>
      <c r="F109" s="219" t="s">
        <v>197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141</v>
      </c>
      <c r="AU109" s="18" t="s">
        <v>81</v>
      </c>
    </row>
    <row r="110" s="13" customFormat="1">
      <c r="A110" s="13"/>
      <c r="B110" s="228"/>
      <c r="C110" s="229"/>
      <c r="D110" s="230" t="s">
        <v>173</v>
      </c>
      <c r="E110" s="231" t="s">
        <v>19</v>
      </c>
      <c r="F110" s="232" t="s">
        <v>198</v>
      </c>
      <c r="G110" s="229"/>
      <c r="H110" s="233">
        <v>11.25</v>
      </c>
      <c r="I110" s="234"/>
      <c r="J110" s="229"/>
      <c r="K110" s="229"/>
      <c r="L110" s="235"/>
      <c r="M110" s="236"/>
      <c r="N110" s="237"/>
      <c r="O110" s="237"/>
      <c r="P110" s="237"/>
      <c r="Q110" s="237"/>
      <c r="R110" s="237"/>
      <c r="S110" s="237"/>
      <c r="T110" s="23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9" t="s">
        <v>173</v>
      </c>
      <c r="AU110" s="239" t="s">
        <v>81</v>
      </c>
      <c r="AV110" s="13" t="s">
        <v>81</v>
      </c>
      <c r="AW110" s="13" t="s">
        <v>33</v>
      </c>
      <c r="AX110" s="13" t="s">
        <v>79</v>
      </c>
      <c r="AY110" s="239" t="s">
        <v>119</v>
      </c>
    </row>
    <row r="111" s="2" customFormat="1" ht="16.5" customHeight="1">
      <c r="A111" s="39"/>
      <c r="B111" s="40"/>
      <c r="C111" s="205" t="s">
        <v>192</v>
      </c>
      <c r="D111" s="205" t="s">
        <v>122</v>
      </c>
      <c r="E111" s="206" t="s">
        <v>199</v>
      </c>
      <c r="F111" s="207" t="s">
        <v>200</v>
      </c>
      <c r="G111" s="208" t="s">
        <v>170</v>
      </c>
      <c r="H111" s="209">
        <v>27.260000000000002</v>
      </c>
      <c r="I111" s="210"/>
      <c r="J111" s="211">
        <f>ROUND(I111*H111,2)</f>
        <v>0</v>
      </c>
      <c r="K111" s="207" t="s">
        <v>139</v>
      </c>
      <c r="L111" s="45"/>
      <c r="M111" s="212" t="s">
        <v>19</v>
      </c>
      <c r="N111" s="213" t="s">
        <v>42</v>
      </c>
      <c r="O111" s="85"/>
      <c r="P111" s="214">
        <f>O111*H111</f>
        <v>0</v>
      </c>
      <c r="Q111" s="214">
        <v>0.0027000000000000001</v>
      </c>
      <c r="R111" s="214">
        <f>Q111*H111</f>
        <v>0.073602000000000015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145</v>
      </c>
      <c r="AT111" s="216" t="s">
        <v>122</v>
      </c>
      <c r="AU111" s="216" t="s">
        <v>81</v>
      </c>
      <c r="AY111" s="18" t="s">
        <v>119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79</v>
      </c>
      <c r="BK111" s="217">
        <f>ROUND(I111*H111,2)</f>
        <v>0</v>
      </c>
      <c r="BL111" s="18" t="s">
        <v>145</v>
      </c>
      <c r="BM111" s="216" t="s">
        <v>201</v>
      </c>
    </row>
    <row r="112" s="2" customFormat="1">
      <c r="A112" s="39"/>
      <c r="B112" s="40"/>
      <c r="C112" s="41"/>
      <c r="D112" s="218" t="s">
        <v>141</v>
      </c>
      <c r="E112" s="41"/>
      <c r="F112" s="219" t="s">
        <v>202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141</v>
      </c>
      <c r="AU112" s="18" t="s">
        <v>81</v>
      </c>
    </row>
    <row r="113" s="13" customFormat="1">
      <c r="A113" s="13"/>
      <c r="B113" s="228"/>
      <c r="C113" s="229"/>
      <c r="D113" s="230" t="s">
        <v>173</v>
      </c>
      <c r="E113" s="231" t="s">
        <v>19</v>
      </c>
      <c r="F113" s="232" t="s">
        <v>174</v>
      </c>
      <c r="G113" s="229"/>
      <c r="H113" s="233">
        <v>27.260000000000002</v>
      </c>
      <c r="I113" s="234"/>
      <c r="J113" s="229"/>
      <c r="K113" s="229"/>
      <c r="L113" s="235"/>
      <c r="M113" s="236"/>
      <c r="N113" s="237"/>
      <c r="O113" s="237"/>
      <c r="P113" s="237"/>
      <c r="Q113" s="237"/>
      <c r="R113" s="237"/>
      <c r="S113" s="237"/>
      <c r="T113" s="23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9" t="s">
        <v>173</v>
      </c>
      <c r="AU113" s="239" t="s">
        <v>81</v>
      </c>
      <c r="AV113" s="13" t="s">
        <v>81</v>
      </c>
      <c r="AW113" s="13" t="s">
        <v>33</v>
      </c>
      <c r="AX113" s="13" t="s">
        <v>79</v>
      </c>
      <c r="AY113" s="239" t="s">
        <v>119</v>
      </c>
    </row>
    <row r="114" s="2" customFormat="1" ht="21.75" customHeight="1">
      <c r="A114" s="39"/>
      <c r="B114" s="40"/>
      <c r="C114" s="205" t="s">
        <v>203</v>
      </c>
      <c r="D114" s="205" t="s">
        <v>122</v>
      </c>
      <c r="E114" s="206" t="s">
        <v>204</v>
      </c>
      <c r="F114" s="207" t="s">
        <v>205</v>
      </c>
      <c r="G114" s="208" t="s">
        <v>170</v>
      </c>
      <c r="H114" s="209">
        <v>38.520000000000003</v>
      </c>
      <c r="I114" s="210"/>
      <c r="J114" s="211">
        <f>ROUND(I114*H114,2)</f>
        <v>0</v>
      </c>
      <c r="K114" s="207" t="s">
        <v>139</v>
      </c>
      <c r="L114" s="45"/>
      <c r="M114" s="212" t="s">
        <v>19</v>
      </c>
      <c r="N114" s="213" t="s">
        <v>42</v>
      </c>
      <c r="O114" s="85"/>
      <c r="P114" s="214">
        <f>O114*H114</f>
        <v>0</v>
      </c>
      <c r="Q114" s="214">
        <v>0.074260000000000007</v>
      </c>
      <c r="R114" s="214">
        <f>Q114*H114</f>
        <v>2.8604952000000003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145</v>
      </c>
      <c r="AT114" s="216" t="s">
        <v>122</v>
      </c>
      <c r="AU114" s="216" t="s">
        <v>81</v>
      </c>
      <c r="AY114" s="18" t="s">
        <v>119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79</v>
      </c>
      <c r="BK114" s="217">
        <f>ROUND(I114*H114,2)</f>
        <v>0</v>
      </c>
      <c r="BL114" s="18" t="s">
        <v>145</v>
      </c>
      <c r="BM114" s="216" t="s">
        <v>206</v>
      </c>
    </row>
    <row r="115" s="2" customFormat="1">
      <c r="A115" s="39"/>
      <c r="B115" s="40"/>
      <c r="C115" s="41"/>
      <c r="D115" s="218" t="s">
        <v>141</v>
      </c>
      <c r="E115" s="41"/>
      <c r="F115" s="219" t="s">
        <v>207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141</v>
      </c>
      <c r="AU115" s="18" t="s">
        <v>81</v>
      </c>
    </row>
    <row r="116" s="13" customFormat="1">
      <c r="A116" s="13"/>
      <c r="B116" s="228"/>
      <c r="C116" s="229"/>
      <c r="D116" s="230" t="s">
        <v>173</v>
      </c>
      <c r="E116" s="231" t="s">
        <v>19</v>
      </c>
      <c r="F116" s="232" t="s">
        <v>208</v>
      </c>
      <c r="G116" s="229"/>
      <c r="H116" s="233">
        <v>15</v>
      </c>
      <c r="I116" s="234"/>
      <c r="J116" s="229"/>
      <c r="K116" s="229"/>
      <c r="L116" s="235"/>
      <c r="M116" s="236"/>
      <c r="N116" s="237"/>
      <c r="O116" s="237"/>
      <c r="P116" s="237"/>
      <c r="Q116" s="237"/>
      <c r="R116" s="237"/>
      <c r="S116" s="237"/>
      <c r="T116" s="23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9" t="s">
        <v>173</v>
      </c>
      <c r="AU116" s="239" t="s">
        <v>81</v>
      </c>
      <c r="AV116" s="13" t="s">
        <v>81</v>
      </c>
      <c r="AW116" s="13" t="s">
        <v>33</v>
      </c>
      <c r="AX116" s="13" t="s">
        <v>71</v>
      </c>
      <c r="AY116" s="239" t="s">
        <v>119</v>
      </c>
    </row>
    <row r="117" s="13" customFormat="1">
      <c r="A117" s="13"/>
      <c r="B117" s="228"/>
      <c r="C117" s="229"/>
      <c r="D117" s="230" t="s">
        <v>173</v>
      </c>
      <c r="E117" s="231" t="s">
        <v>19</v>
      </c>
      <c r="F117" s="232" t="s">
        <v>209</v>
      </c>
      <c r="G117" s="229"/>
      <c r="H117" s="233">
        <v>23.52</v>
      </c>
      <c r="I117" s="234"/>
      <c r="J117" s="229"/>
      <c r="K117" s="229"/>
      <c r="L117" s="235"/>
      <c r="M117" s="236"/>
      <c r="N117" s="237"/>
      <c r="O117" s="237"/>
      <c r="P117" s="237"/>
      <c r="Q117" s="237"/>
      <c r="R117" s="237"/>
      <c r="S117" s="237"/>
      <c r="T117" s="238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9" t="s">
        <v>173</v>
      </c>
      <c r="AU117" s="239" t="s">
        <v>81</v>
      </c>
      <c r="AV117" s="13" t="s">
        <v>81</v>
      </c>
      <c r="AW117" s="13" t="s">
        <v>33</v>
      </c>
      <c r="AX117" s="13" t="s">
        <v>71</v>
      </c>
      <c r="AY117" s="239" t="s">
        <v>119</v>
      </c>
    </row>
    <row r="118" s="14" customFormat="1">
      <c r="A118" s="14"/>
      <c r="B118" s="240"/>
      <c r="C118" s="241"/>
      <c r="D118" s="230" t="s">
        <v>173</v>
      </c>
      <c r="E118" s="242" t="s">
        <v>19</v>
      </c>
      <c r="F118" s="243" t="s">
        <v>187</v>
      </c>
      <c r="G118" s="241"/>
      <c r="H118" s="244">
        <v>38.520000000000003</v>
      </c>
      <c r="I118" s="245"/>
      <c r="J118" s="241"/>
      <c r="K118" s="241"/>
      <c r="L118" s="246"/>
      <c r="M118" s="247"/>
      <c r="N118" s="248"/>
      <c r="O118" s="248"/>
      <c r="P118" s="248"/>
      <c r="Q118" s="248"/>
      <c r="R118" s="248"/>
      <c r="S118" s="248"/>
      <c r="T118" s="249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0" t="s">
        <v>173</v>
      </c>
      <c r="AU118" s="250" t="s">
        <v>81</v>
      </c>
      <c r="AV118" s="14" t="s">
        <v>145</v>
      </c>
      <c r="AW118" s="14" t="s">
        <v>33</v>
      </c>
      <c r="AX118" s="14" t="s">
        <v>79</v>
      </c>
      <c r="AY118" s="250" t="s">
        <v>119</v>
      </c>
    </row>
    <row r="119" s="12" customFormat="1" ht="22.8" customHeight="1">
      <c r="A119" s="12"/>
      <c r="B119" s="189"/>
      <c r="C119" s="190"/>
      <c r="D119" s="191" t="s">
        <v>70</v>
      </c>
      <c r="E119" s="203" t="s">
        <v>210</v>
      </c>
      <c r="F119" s="203" t="s">
        <v>211</v>
      </c>
      <c r="G119" s="190"/>
      <c r="H119" s="190"/>
      <c r="I119" s="193"/>
      <c r="J119" s="204">
        <f>BK119</f>
        <v>0</v>
      </c>
      <c r="K119" s="190"/>
      <c r="L119" s="195"/>
      <c r="M119" s="196"/>
      <c r="N119" s="197"/>
      <c r="O119" s="197"/>
      <c r="P119" s="198">
        <f>SUM(P120:P137)</f>
        <v>0</v>
      </c>
      <c r="Q119" s="197"/>
      <c r="R119" s="198">
        <f>SUM(R120:R137)</f>
        <v>0.11550000000000001</v>
      </c>
      <c r="S119" s="197"/>
      <c r="T119" s="199">
        <f>SUM(T120:T137)</f>
        <v>9.7548300000000001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0" t="s">
        <v>79</v>
      </c>
      <c r="AT119" s="201" t="s">
        <v>70</v>
      </c>
      <c r="AU119" s="201" t="s">
        <v>79</v>
      </c>
      <c r="AY119" s="200" t="s">
        <v>119</v>
      </c>
      <c r="BK119" s="202">
        <f>SUM(BK120:BK137)</f>
        <v>0</v>
      </c>
    </row>
    <row r="120" s="2" customFormat="1" ht="24.15" customHeight="1">
      <c r="A120" s="39"/>
      <c r="B120" s="40"/>
      <c r="C120" s="205" t="s">
        <v>212</v>
      </c>
      <c r="D120" s="205" t="s">
        <v>122</v>
      </c>
      <c r="E120" s="206" t="s">
        <v>213</v>
      </c>
      <c r="F120" s="207" t="s">
        <v>214</v>
      </c>
      <c r="G120" s="208" t="s">
        <v>170</v>
      </c>
      <c r="H120" s="209">
        <v>1937.5</v>
      </c>
      <c r="I120" s="210"/>
      <c r="J120" s="211">
        <f>ROUND(I120*H120,2)</f>
        <v>0</v>
      </c>
      <c r="K120" s="207" t="s">
        <v>139</v>
      </c>
      <c r="L120" s="45"/>
      <c r="M120" s="212" t="s">
        <v>19</v>
      </c>
      <c r="N120" s="213" t="s">
        <v>42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145</v>
      </c>
      <c r="AT120" s="216" t="s">
        <v>122</v>
      </c>
      <c r="AU120" s="216" t="s">
        <v>81</v>
      </c>
      <c r="AY120" s="18" t="s">
        <v>119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79</v>
      </c>
      <c r="BK120" s="217">
        <f>ROUND(I120*H120,2)</f>
        <v>0</v>
      </c>
      <c r="BL120" s="18" t="s">
        <v>145</v>
      </c>
      <c r="BM120" s="216" t="s">
        <v>215</v>
      </c>
    </row>
    <row r="121" s="2" customFormat="1">
      <c r="A121" s="39"/>
      <c r="B121" s="40"/>
      <c r="C121" s="41"/>
      <c r="D121" s="218" t="s">
        <v>141</v>
      </c>
      <c r="E121" s="41"/>
      <c r="F121" s="219" t="s">
        <v>216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141</v>
      </c>
      <c r="AU121" s="18" t="s">
        <v>81</v>
      </c>
    </row>
    <row r="122" s="13" customFormat="1">
      <c r="A122" s="13"/>
      <c r="B122" s="228"/>
      <c r="C122" s="229"/>
      <c r="D122" s="230" t="s">
        <v>173</v>
      </c>
      <c r="E122" s="231" t="s">
        <v>19</v>
      </c>
      <c r="F122" s="232" t="s">
        <v>217</v>
      </c>
      <c r="G122" s="229"/>
      <c r="H122" s="233">
        <v>1937.5</v>
      </c>
      <c r="I122" s="234"/>
      <c r="J122" s="229"/>
      <c r="K122" s="229"/>
      <c r="L122" s="235"/>
      <c r="M122" s="236"/>
      <c r="N122" s="237"/>
      <c r="O122" s="237"/>
      <c r="P122" s="237"/>
      <c r="Q122" s="237"/>
      <c r="R122" s="237"/>
      <c r="S122" s="237"/>
      <c r="T122" s="23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9" t="s">
        <v>173</v>
      </c>
      <c r="AU122" s="239" t="s">
        <v>81</v>
      </c>
      <c r="AV122" s="13" t="s">
        <v>81</v>
      </c>
      <c r="AW122" s="13" t="s">
        <v>33</v>
      </c>
      <c r="AX122" s="13" t="s">
        <v>79</v>
      </c>
      <c r="AY122" s="239" t="s">
        <v>119</v>
      </c>
    </row>
    <row r="123" s="2" customFormat="1" ht="24.15" customHeight="1">
      <c r="A123" s="39"/>
      <c r="B123" s="40"/>
      <c r="C123" s="205" t="s">
        <v>210</v>
      </c>
      <c r="D123" s="205" t="s">
        <v>122</v>
      </c>
      <c r="E123" s="206" t="s">
        <v>218</v>
      </c>
      <c r="F123" s="207" t="s">
        <v>219</v>
      </c>
      <c r="G123" s="208" t="s">
        <v>170</v>
      </c>
      <c r="H123" s="209">
        <v>232500</v>
      </c>
      <c r="I123" s="210"/>
      <c r="J123" s="211">
        <f>ROUND(I123*H123,2)</f>
        <v>0</v>
      </c>
      <c r="K123" s="207" t="s">
        <v>139</v>
      </c>
      <c r="L123" s="45"/>
      <c r="M123" s="212" t="s">
        <v>19</v>
      </c>
      <c r="N123" s="213" t="s">
        <v>42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145</v>
      </c>
      <c r="AT123" s="216" t="s">
        <v>122</v>
      </c>
      <c r="AU123" s="216" t="s">
        <v>81</v>
      </c>
      <c r="AY123" s="18" t="s">
        <v>119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79</v>
      </c>
      <c r="BK123" s="217">
        <f>ROUND(I123*H123,2)</f>
        <v>0</v>
      </c>
      <c r="BL123" s="18" t="s">
        <v>145</v>
      </c>
      <c r="BM123" s="216" t="s">
        <v>220</v>
      </c>
    </row>
    <row r="124" s="2" customFormat="1">
      <c r="A124" s="39"/>
      <c r="B124" s="40"/>
      <c r="C124" s="41"/>
      <c r="D124" s="218" t="s">
        <v>141</v>
      </c>
      <c r="E124" s="41"/>
      <c r="F124" s="219" t="s">
        <v>221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141</v>
      </c>
      <c r="AU124" s="18" t="s">
        <v>81</v>
      </c>
    </row>
    <row r="125" s="13" customFormat="1">
      <c r="A125" s="13"/>
      <c r="B125" s="228"/>
      <c r="C125" s="229"/>
      <c r="D125" s="230" t="s">
        <v>173</v>
      </c>
      <c r="E125" s="229"/>
      <c r="F125" s="232" t="s">
        <v>222</v>
      </c>
      <c r="G125" s="229"/>
      <c r="H125" s="233">
        <v>232500</v>
      </c>
      <c r="I125" s="234"/>
      <c r="J125" s="229"/>
      <c r="K125" s="229"/>
      <c r="L125" s="235"/>
      <c r="M125" s="236"/>
      <c r="N125" s="237"/>
      <c r="O125" s="237"/>
      <c r="P125" s="237"/>
      <c r="Q125" s="237"/>
      <c r="R125" s="237"/>
      <c r="S125" s="237"/>
      <c r="T125" s="23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9" t="s">
        <v>173</v>
      </c>
      <c r="AU125" s="239" t="s">
        <v>81</v>
      </c>
      <c r="AV125" s="13" t="s">
        <v>81</v>
      </c>
      <c r="AW125" s="13" t="s">
        <v>4</v>
      </c>
      <c r="AX125" s="13" t="s">
        <v>79</v>
      </c>
      <c r="AY125" s="239" t="s">
        <v>119</v>
      </c>
    </row>
    <row r="126" s="2" customFormat="1" ht="24.15" customHeight="1">
      <c r="A126" s="39"/>
      <c r="B126" s="40"/>
      <c r="C126" s="205" t="s">
        <v>223</v>
      </c>
      <c r="D126" s="205" t="s">
        <v>122</v>
      </c>
      <c r="E126" s="206" t="s">
        <v>224</v>
      </c>
      <c r="F126" s="207" t="s">
        <v>225</v>
      </c>
      <c r="G126" s="208" t="s">
        <v>170</v>
      </c>
      <c r="H126" s="209">
        <v>1937.5</v>
      </c>
      <c r="I126" s="210"/>
      <c r="J126" s="211">
        <f>ROUND(I126*H126,2)</f>
        <v>0</v>
      </c>
      <c r="K126" s="207" t="s">
        <v>139</v>
      </c>
      <c r="L126" s="45"/>
      <c r="M126" s="212" t="s">
        <v>19</v>
      </c>
      <c r="N126" s="213" t="s">
        <v>42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145</v>
      </c>
      <c r="AT126" s="216" t="s">
        <v>122</v>
      </c>
      <c r="AU126" s="216" t="s">
        <v>81</v>
      </c>
      <c r="AY126" s="18" t="s">
        <v>119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79</v>
      </c>
      <c r="BK126" s="217">
        <f>ROUND(I126*H126,2)</f>
        <v>0</v>
      </c>
      <c r="BL126" s="18" t="s">
        <v>145</v>
      </c>
      <c r="BM126" s="216" t="s">
        <v>226</v>
      </c>
    </row>
    <row r="127" s="2" customFormat="1">
      <c r="A127" s="39"/>
      <c r="B127" s="40"/>
      <c r="C127" s="41"/>
      <c r="D127" s="218" t="s">
        <v>141</v>
      </c>
      <c r="E127" s="41"/>
      <c r="F127" s="219" t="s">
        <v>227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141</v>
      </c>
      <c r="AU127" s="18" t="s">
        <v>81</v>
      </c>
    </row>
    <row r="128" s="2" customFormat="1" ht="24.15" customHeight="1">
      <c r="A128" s="39"/>
      <c r="B128" s="40"/>
      <c r="C128" s="205" t="s">
        <v>228</v>
      </c>
      <c r="D128" s="205" t="s">
        <v>122</v>
      </c>
      <c r="E128" s="206" t="s">
        <v>229</v>
      </c>
      <c r="F128" s="207" t="s">
        <v>230</v>
      </c>
      <c r="G128" s="208" t="s">
        <v>170</v>
      </c>
      <c r="H128" s="209">
        <v>550</v>
      </c>
      <c r="I128" s="210"/>
      <c r="J128" s="211">
        <f>ROUND(I128*H128,2)</f>
        <v>0</v>
      </c>
      <c r="K128" s="207" t="s">
        <v>139</v>
      </c>
      <c r="L128" s="45"/>
      <c r="M128" s="212" t="s">
        <v>19</v>
      </c>
      <c r="N128" s="213" t="s">
        <v>42</v>
      </c>
      <c r="O128" s="85"/>
      <c r="P128" s="214">
        <f>O128*H128</f>
        <v>0</v>
      </c>
      <c r="Q128" s="214">
        <v>0.00021000000000000001</v>
      </c>
      <c r="R128" s="214">
        <f>Q128*H128</f>
        <v>0.11550000000000001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145</v>
      </c>
      <c r="AT128" s="216" t="s">
        <v>122</v>
      </c>
      <c r="AU128" s="216" t="s">
        <v>81</v>
      </c>
      <c r="AY128" s="18" t="s">
        <v>119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79</v>
      </c>
      <c r="BK128" s="217">
        <f>ROUND(I128*H128,2)</f>
        <v>0</v>
      </c>
      <c r="BL128" s="18" t="s">
        <v>145</v>
      </c>
      <c r="BM128" s="216" t="s">
        <v>231</v>
      </c>
    </row>
    <row r="129" s="2" customFormat="1">
      <c r="A129" s="39"/>
      <c r="B129" s="40"/>
      <c r="C129" s="41"/>
      <c r="D129" s="218" t="s">
        <v>141</v>
      </c>
      <c r="E129" s="41"/>
      <c r="F129" s="219" t="s">
        <v>232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141</v>
      </c>
      <c r="AU129" s="18" t="s">
        <v>81</v>
      </c>
    </row>
    <row r="130" s="2" customFormat="1" ht="24.15" customHeight="1">
      <c r="A130" s="39"/>
      <c r="B130" s="40"/>
      <c r="C130" s="205" t="s">
        <v>233</v>
      </c>
      <c r="D130" s="205" t="s">
        <v>122</v>
      </c>
      <c r="E130" s="206" t="s">
        <v>234</v>
      </c>
      <c r="F130" s="207" t="s">
        <v>235</v>
      </c>
      <c r="G130" s="208" t="s">
        <v>170</v>
      </c>
      <c r="H130" s="209">
        <v>550</v>
      </c>
      <c r="I130" s="210"/>
      <c r="J130" s="211">
        <f>ROUND(I130*H130,2)</f>
        <v>0</v>
      </c>
      <c r="K130" s="207" t="s">
        <v>139</v>
      </c>
      <c r="L130" s="45"/>
      <c r="M130" s="212" t="s">
        <v>19</v>
      </c>
      <c r="N130" s="213" t="s">
        <v>42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145</v>
      </c>
      <c r="AT130" s="216" t="s">
        <v>122</v>
      </c>
      <c r="AU130" s="216" t="s">
        <v>81</v>
      </c>
      <c r="AY130" s="18" t="s">
        <v>119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79</v>
      </c>
      <c r="BK130" s="217">
        <f>ROUND(I130*H130,2)</f>
        <v>0</v>
      </c>
      <c r="BL130" s="18" t="s">
        <v>145</v>
      </c>
      <c r="BM130" s="216" t="s">
        <v>236</v>
      </c>
    </row>
    <row r="131" s="2" customFormat="1">
      <c r="A131" s="39"/>
      <c r="B131" s="40"/>
      <c r="C131" s="41"/>
      <c r="D131" s="218" t="s">
        <v>141</v>
      </c>
      <c r="E131" s="41"/>
      <c r="F131" s="219" t="s">
        <v>237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141</v>
      </c>
      <c r="AU131" s="18" t="s">
        <v>81</v>
      </c>
    </row>
    <row r="132" s="2" customFormat="1" ht="24.15" customHeight="1">
      <c r="A132" s="39"/>
      <c r="B132" s="40"/>
      <c r="C132" s="205" t="s">
        <v>238</v>
      </c>
      <c r="D132" s="205" t="s">
        <v>122</v>
      </c>
      <c r="E132" s="206" t="s">
        <v>239</v>
      </c>
      <c r="F132" s="207" t="s">
        <v>240</v>
      </c>
      <c r="G132" s="208" t="s">
        <v>177</v>
      </c>
      <c r="H132" s="209">
        <v>5.7300000000000004</v>
      </c>
      <c r="I132" s="210"/>
      <c r="J132" s="211">
        <f>ROUND(I132*H132,2)</f>
        <v>0</v>
      </c>
      <c r="K132" s="207" t="s">
        <v>139</v>
      </c>
      <c r="L132" s="45"/>
      <c r="M132" s="212" t="s">
        <v>19</v>
      </c>
      <c r="N132" s="213" t="s">
        <v>42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1.671</v>
      </c>
      <c r="T132" s="215">
        <f>S132*H132</f>
        <v>9.5748300000000004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145</v>
      </c>
      <c r="AT132" s="216" t="s">
        <v>122</v>
      </c>
      <c r="AU132" s="216" t="s">
        <v>81</v>
      </c>
      <c r="AY132" s="18" t="s">
        <v>119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79</v>
      </c>
      <c r="BK132" s="217">
        <f>ROUND(I132*H132,2)</f>
        <v>0</v>
      </c>
      <c r="BL132" s="18" t="s">
        <v>145</v>
      </c>
      <c r="BM132" s="216" t="s">
        <v>241</v>
      </c>
    </row>
    <row r="133" s="2" customFormat="1">
      <c r="A133" s="39"/>
      <c r="B133" s="40"/>
      <c r="C133" s="41"/>
      <c r="D133" s="218" t="s">
        <v>141</v>
      </c>
      <c r="E133" s="41"/>
      <c r="F133" s="219" t="s">
        <v>242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141</v>
      </c>
      <c r="AU133" s="18" t="s">
        <v>81</v>
      </c>
    </row>
    <row r="134" s="13" customFormat="1">
      <c r="A134" s="13"/>
      <c r="B134" s="228"/>
      <c r="C134" s="229"/>
      <c r="D134" s="230" t="s">
        <v>173</v>
      </c>
      <c r="E134" s="231" t="s">
        <v>19</v>
      </c>
      <c r="F134" s="232" t="s">
        <v>243</v>
      </c>
      <c r="G134" s="229"/>
      <c r="H134" s="233">
        <v>5.7300000000000004</v>
      </c>
      <c r="I134" s="234"/>
      <c r="J134" s="229"/>
      <c r="K134" s="229"/>
      <c r="L134" s="235"/>
      <c r="M134" s="236"/>
      <c r="N134" s="237"/>
      <c r="O134" s="237"/>
      <c r="P134" s="237"/>
      <c r="Q134" s="237"/>
      <c r="R134" s="237"/>
      <c r="S134" s="237"/>
      <c r="T134" s="23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9" t="s">
        <v>173</v>
      </c>
      <c r="AU134" s="239" t="s">
        <v>81</v>
      </c>
      <c r="AV134" s="13" t="s">
        <v>81</v>
      </c>
      <c r="AW134" s="13" t="s">
        <v>33</v>
      </c>
      <c r="AX134" s="13" t="s">
        <v>79</v>
      </c>
      <c r="AY134" s="239" t="s">
        <v>119</v>
      </c>
    </row>
    <row r="135" s="2" customFormat="1" ht="24.15" customHeight="1">
      <c r="A135" s="39"/>
      <c r="B135" s="40"/>
      <c r="C135" s="205" t="s">
        <v>244</v>
      </c>
      <c r="D135" s="205" t="s">
        <v>122</v>
      </c>
      <c r="E135" s="206" t="s">
        <v>245</v>
      </c>
      <c r="F135" s="207" t="s">
        <v>246</v>
      </c>
      <c r="G135" s="208" t="s">
        <v>170</v>
      </c>
      <c r="H135" s="209">
        <v>11.25</v>
      </c>
      <c r="I135" s="210"/>
      <c r="J135" s="211">
        <f>ROUND(I135*H135,2)</f>
        <v>0</v>
      </c>
      <c r="K135" s="207" t="s">
        <v>139</v>
      </c>
      <c r="L135" s="45"/>
      <c r="M135" s="212" t="s">
        <v>19</v>
      </c>
      <c r="N135" s="213" t="s">
        <v>42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0.016</v>
      </c>
      <c r="T135" s="215">
        <f>S135*H135</f>
        <v>0.17999999999999999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145</v>
      </c>
      <c r="AT135" s="216" t="s">
        <v>122</v>
      </c>
      <c r="AU135" s="216" t="s">
        <v>81</v>
      </c>
      <c r="AY135" s="18" t="s">
        <v>119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79</v>
      </c>
      <c r="BK135" s="217">
        <f>ROUND(I135*H135,2)</f>
        <v>0</v>
      </c>
      <c r="BL135" s="18" t="s">
        <v>145</v>
      </c>
      <c r="BM135" s="216" t="s">
        <v>247</v>
      </c>
    </row>
    <row r="136" s="2" customFormat="1">
      <c r="A136" s="39"/>
      <c r="B136" s="40"/>
      <c r="C136" s="41"/>
      <c r="D136" s="218" t="s">
        <v>141</v>
      </c>
      <c r="E136" s="41"/>
      <c r="F136" s="219" t="s">
        <v>248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141</v>
      </c>
      <c r="AU136" s="18" t="s">
        <v>81</v>
      </c>
    </row>
    <row r="137" s="13" customFormat="1">
      <c r="A137" s="13"/>
      <c r="B137" s="228"/>
      <c r="C137" s="229"/>
      <c r="D137" s="230" t="s">
        <v>173</v>
      </c>
      <c r="E137" s="231" t="s">
        <v>19</v>
      </c>
      <c r="F137" s="232" t="s">
        <v>198</v>
      </c>
      <c r="G137" s="229"/>
      <c r="H137" s="233">
        <v>11.25</v>
      </c>
      <c r="I137" s="234"/>
      <c r="J137" s="229"/>
      <c r="K137" s="229"/>
      <c r="L137" s="235"/>
      <c r="M137" s="236"/>
      <c r="N137" s="237"/>
      <c r="O137" s="237"/>
      <c r="P137" s="237"/>
      <c r="Q137" s="237"/>
      <c r="R137" s="237"/>
      <c r="S137" s="237"/>
      <c r="T137" s="23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9" t="s">
        <v>173</v>
      </c>
      <c r="AU137" s="239" t="s">
        <v>81</v>
      </c>
      <c r="AV137" s="13" t="s">
        <v>81</v>
      </c>
      <c r="AW137" s="13" t="s">
        <v>33</v>
      </c>
      <c r="AX137" s="13" t="s">
        <v>79</v>
      </c>
      <c r="AY137" s="239" t="s">
        <v>119</v>
      </c>
    </row>
    <row r="138" s="12" customFormat="1" ht="22.8" customHeight="1">
      <c r="A138" s="12"/>
      <c r="B138" s="189"/>
      <c r="C138" s="190"/>
      <c r="D138" s="191" t="s">
        <v>70</v>
      </c>
      <c r="E138" s="203" t="s">
        <v>249</v>
      </c>
      <c r="F138" s="203" t="s">
        <v>250</v>
      </c>
      <c r="G138" s="190"/>
      <c r="H138" s="190"/>
      <c r="I138" s="193"/>
      <c r="J138" s="204">
        <f>BK138</f>
        <v>0</v>
      </c>
      <c r="K138" s="190"/>
      <c r="L138" s="195"/>
      <c r="M138" s="196"/>
      <c r="N138" s="197"/>
      <c r="O138" s="197"/>
      <c r="P138" s="198">
        <f>SUM(P139:P152)</f>
        <v>0</v>
      </c>
      <c r="Q138" s="197"/>
      <c r="R138" s="198">
        <f>SUM(R139:R152)</f>
        <v>0</v>
      </c>
      <c r="S138" s="197"/>
      <c r="T138" s="199">
        <f>SUM(T139:T152)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0" t="s">
        <v>79</v>
      </c>
      <c r="AT138" s="201" t="s">
        <v>70</v>
      </c>
      <c r="AU138" s="201" t="s">
        <v>79</v>
      </c>
      <c r="AY138" s="200" t="s">
        <v>119</v>
      </c>
      <c r="BK138" s="202">
        <f>SUM(BK139:BK152)</f>
        <v>0</v>
      </c>
    </row>
    <row r="139" s="2" customFormat="1" ht="24.15" customHeight="1">
      <c r="A139" s="39"/>
      <c r="B139" s="40"/>
      <c r="C139" s="205" t="s">
        <v>8</v>
      </c>
      <c r="D139" s="205" t="s">
        <v>122</v>
      </c>
      <c r="E139" s="206" t="s">
        <v>251</v>
      </c>
      <c r="F139" s="207" t="s">
        <v>252</v>
      </c>
      <c r="G139" s="208" t="s">
        <v>253</v>
      </c>
      <c r="H139" s="209">
        <v>23.521999999999998</v>
      </c>
      <c r="I139" s="210"/>
      <c r="J139" s="211">
        <f>ROUND(I139*H139,2)</f>
        <v>0</v>
      </c>
      <c r="K139" s="207" t="s">
        <v>139</v>
      </c>
      <c r="L139" s="45"/>
      <c r="M139" s="212" t="s">
        <v>19</v>
      </c>
      <c r="N139" s="213" t="s">
        <v>42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145</v>
      </c>
      <c r="AT139" s="216" t="s">
        <v>122</v>
      </c>
      <c r="AU139" s="216" t="s">
        <v>81</v>
      </c>
      <c r="AY139" s="18" t="s">
        <v>119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79</v>
      </c>
      <c r="BK139" s="217">
        <f>ROUND(I139*H139,2)</f>
        <v>0</v>
      </c>
      <c r="BL139" s="18" t="s">
        <v>145</v>
      </c>
      <c r="BM139" s="216" t="s">
        <v>254</v>
      </c>
    </row>
    <row r="140" s="2" customFormat="1">
      <c r="A140" s="39"/>
      <c r="B140" s="40"/>
      <c r="C140" s="41"/>
      <c r="D140" s="218" t="s">
        <v>141</v>
      </c>
      <c r="E140" s="41"/>
      <c r="F140" s="219" t="s">
        <v>255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141</v>
      </c>
      <c r="AU140" s="18" t="s">
        <v>81</v>
      </c>
    </row>
    <row r="141" s="2" customFormat="1" ht="21.75" customHeight="1">
      <c r="A141" s="39"/>
      <c r="B141" s="40"/>
      <c r="C141" s="205" t="s">
        <v>256</v>
      </c>
      <c r="D141" s="205" t="s">
        <v>122</v>
      </c>
      <c r="E141" s="206" t="s">
        <v>257</v>
      </c>
      <c r="F141" s="207" t="s">
        <v>258</v>
      </c>
      <c r="G141" s="208" t="s">
        <v>253</v>
      </c>
      <c r="H141" s="209">
        <v>23.521999999999998</v>
      </c>
      <c r="I141" s="210"/>
      <c r="J141" s="211">
        <f>ROUND(I141*H141,2)</f>
        <v>0</v>
      </c>
      <c r="K141" s="207" t="s">
        <v>139</v>
      </c>
      <c r="L141" s="45"/>
      <c r="M141" s="212" t="s">
        <v>19</v>
      </c>
      <c r="N141" s="213" t="s">
        <v>42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145</v>
      </c>
      <c r="AT141" s="216" t="s">
        <v>122</v>
      </c>
      <c r="AU141" s="216" t="s">
        <v>81</v>
      </c>
      <c r="AY141" s="18" t="s">
        <v>119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79</v>
      </c>
      <c r="BK141" s="217">
        <f>ROUND(I141*H141,2)</f>
        <v>0</v>
      </c>
      <c r="BL141" s="18" t="s">
        <v>145</v>
      </c>
      <c r="BM141" s="216" t="s">
        <v>259</v>
      </c>
    </row>
    <row r="142" s="2" customFormat="1">
      <c r="A142" s="39"/>
      <c r="B142" s="40"/>
      <c r="C142" s="41"/>
      <c r="D142" s="218" t="s">
        <v>141</v>
      </c>
      <c r="E142" s="41"/>
      <c r="F142" s="219" t="s">
        <v>260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141</v>
      </c>
      <c r="AU142" s="18" t="s">
        <v>81</v>
      </c>
    </row>
    <row r="143" s="2" customFormat="1" ht="24.15" customHeight="1">
      <c r="A143" s="39"/>
      <c r="B143" s="40"/>
      <c r="C143" s="205" t="s">
        <v>261</v>
      </c>
      <c r="D143" s="205" t="s">
        <v>122</v>
      </c>
      <c r="E143" s="206" t="s">
        <v>262</v>
      </c>
      <c r="F143" s="207" t="s">
        <v>263</v>
      </c>
      <c r="G143" s="208" t="s">
        <v>253</v>
      </c>
      <c r="H143" s="209">
        <v>917.35799999999995</v>
      </c>
      <c r="I143" s="210"/>
      <c r="J143" s="211">
        <f>ROUND(I143*H143,2)</f>
        <v>0</v>
      </c>
      <c r="K143" s="207" t="s">
        <v>139</v>
      </c>
      <c r="L143" s="45"/>
      <c r="M143" s="212" t="s">
        <v>19</v>
      </c>
      <c r="N143" s="213" t="s">
        <v>42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145</v>
      </c>
      <c r="AT143" s="216" t="s">
        <v>122</v>
      </c>
      <c r="AU143" s="216" t="s">
        <v>81</v>
      </c>
      <c r="AY143" s="18" t="s">
        <v>119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79</v>
      </c>
      <c r="BK143" s="217">
        <f>ROUND(I143*H143,2)</f>
        <v>0</v>
      </c>
      <c r="BL143" s="18" t="s">
        <v>145</v>
      </c>
      <c r="BM143" s="216" t="s">
        <v>264</v>
      </c>
    </row>
    <row r="144" s="2" customFormat="1">
      <c r="A144" s="39"/>
      <c r="B144" s="40"/>
      <c r="C144" s="41"/>
      <c r="D144" s="218" t="s">
        <v>141</v>
      </c>
      <c r="E144" s="41"/>
      <c r="F144" s="219" t="s">
        <v>265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141</v>
      </c>
      <c r="AU144" s="18" t="s">
        <v>81</v>
      </c>
    </row>
    <row r="145" s="13" customFormat="1">
      <c r="A145" s="13"/>
      <c r="B145" s="228"/>
      <c r="C145" s="229"/>
      <c r="D145" s="230" t="s">
        <v>173</v>
      </c>
      <c r="E145" s="229"/>
      <c r="F145" s="232" t="s">
        <v>266</v>
      </c>
      <c r="G145" s="229"/>
      <c r="H145" s="233">
        <v>917.35799999999995</v>
      </c>
      <c r="I145" s="234"/>
      <c r="J145" s="229"/>
      <c r="K145" s="229"/>
      <c r="L145" s="235"/>
      <c r="M145" s="236"/>
      <c r="N145" s="237"/>
      <c r="O145" s="237"/>
      <c r="P145" s="237"/>
      <c r="Q145" s="237"/>
      <c r="R145" s="237"/>
      <c r="S145" s="237"/>
      <c r="T145" s="23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9" t="s">
        <v>173</v>
      </c>
      <c r="AU145" s="239" t="s">
        <v>81</v>
      </c>
      <c r="AV145" s="13" t="s">
        <v>81</v>
      </c>
      <c r="AW145" s="13" t="s">
        <v>4</v>
      </c>
      <c r="AX145" s="13" t="s">
        <v>79</v>
      </c>
      <c r="AY145" s="239" t="s">
        <v>119</v>
      </c>
    </row>
    <row r="146" s="2" customFormat="1" ht="24.15" customHeight="1">
      <c r="A146" s="39"/>
      <c r="B146" s="40"/>
      <c r="C146" s="205" t="s">
        <v>267</v>
      </c>
      <c r="D146" s="205" t="s">
        <v>122</v>
      </c>
      <c r="E146" s="206" t="s">
        <v>268</v>
      </c>
      <c r="F146" s="207" t="s">
        <v>269</v>
      </c>
      <c r="G146" s="208" t="s">
        <v>253</v>
      </c>
      <c r="H146" s="209">
        <v>9.9700000000000006</v>
      </c>
      <c r="I146" s="210"/>
      <c r="J146" s="211">
        <f>ROUND(I146*H146,2)</f>
        <v>0</v>
      </c>
      <c r="K146" s="207" t="s">
        <v>139</v>
      </c>
      <c r="L146" s="45"/>
      <c r="M146" s="212" t="s">
        <v>19</v>
      </c>
      <c r="N146" s="213" t="s">
        <v>42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145</v>
      </c>
      <c r="AT146" s="216" t="s">
        <v>122</v>
      </c>
      <c r="AU146" s="216" t="s">
        <v>81</v>
      </c>
      <c r="AY146" s="18" t="s">
        <v>119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79</v>
      </c>
      <c r="BK146" s="217">
        <f>ROUND(I146*H146,2)</f>
        <v>0</v>
      </c>
      <c r="BL146" s="18" t="s">
        <v>145</v>
      </c>
      <c r="BM146" s="216" t="s">
        <v>270</v>
      </c>
    </row>
    <row r="147" s="2" customFormat="1">
      <c r="A147" s="39"/>
      <c r="B147" s="40"/>
      <c r="C147" s="41"/>
      <c r="D147" s="218" t="s">
        <v>141</v>
      </c>
      <c r="E147" s="41"/>
      <c r="F147" s="219" t="s">
        <v>271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141</v>
      </c>
      <c r="AU147" s="18" t="s">
        <v>81</v>
      </c>
    </row>
    <row r="148" s="13" customFormat="1">
      <c r="A148" s="13"/>
      <c r="B148" s="228"/>
      <c r="C148" s="229"/>
      <c r="D148" s="230" t="s">
        <v>173</v>
      </c>
      <c r="E148" s="231" t="s">
        <v>19</v>
      </c>
      <c r="F148" s="232" t="s">
        <v>272</v>
      </c>
      <c r="G148" s="229"/>
      <c r="H148" s="233">
        <v>9.9700000000000006</v>
      </c>
      <c r="I148" s="234"/>
      <c r="J148" s="229"/>
      <c r="K148" s="229"/>
      <c r="L148" s="235"/>
      <c r="M148" s="236"/>
      <c r="N148" s="237"/>
      <c r="O148" s="237"/>
      <c r="P148" s="237"/>
      <c r="Q148" s="237"/>
      <c r="R148" s="237"/>
      <c r="S148" s="237"/>
      <c r="T148" s="23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9" t="s">
        <v>173</v>
      </c>
      <c r="AU148" s="239" t="s">
        <v>81</v>
      </c>
      <c r="AV148" s="13" t="s">
        <v>81</v>
      </c>
      <c r="AW148" s="13" t="s">
        <v>33</v>
      </c>
      <c r="AX148" s="13" t="s">
        <v>79</v>
      </c>
      <c r="AY148" s="239" t="s">
        <v>119</v>
      </c>
    </row>
    <row r="149" s="2" customFormat="1" ht="24.15" customHeight="1">
      <c r="A149" s="39"/>
      <c r="B149" s="40"/>
      <c r="C149" s="205" t="s">
        <v>273</v>
      </c>
      <c r="D149" s="205" t="s">
        <v>122</v>
      </c>
      <c r="E149" s="206" t="s">
        <v>274</v>
      </c>
      <c r="F149" s="207" t="s">
        <v>275</v>
      </c>
      <c r="G149" s="208" t="s">
        <v>253</v>
      </c>
      <c r="H149" s="209">
        <v>6.0149999999999997</v>
      </c>
      <c r="I149" s="210"/>
      <c r="J149" s="211">
        <f>ROUND(I149*H149,2)</f>
        <v>0</v>
      </c>
      <c r="K149" s="207" t="s">
        <v>139</v>
      </c>
      <c r="L149" s="45"/>
      <c r="M149" s="212" t="s">
        <v>19</v>
      </c>
      <c r="N149" s="213" t="s">
        <v>42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145</v>
      </c>
      <c r="AT149" s="216" t="s">
        <v>122</v>
      </c>
      <c r="AU149" s="216" t="s">
        <v>81</v>
      </c>
      <c r="AY149" s="18" t="s">
        <v>119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79</v>
      </c>
      <c r="BK149" s="217">
        <f>ROUND(I149*H149,2)</f>
        <v>0</v>
      </c>
      <c r="BL149" s="18" t="s">
        <v>145</v>
      </c>
      <c r="BM149" s="216" t="s">
        <v>276</v>
      </c>
    </row>
    <row r="150" s="2" customFormat="1">
      <c r="A150" s="39"/>
      <c r="B150" s="40"/>
      <c r="C150" s="41"/>
      <c r="D150" s="218" t="s">
        <v>141</v>
      </c>
      <c r="E150" s="41"/>
      <c r="F150" s="219" t="s">
        <v>277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141</v>
      </c>
      <c r="AU150" s="18" t="s">
        <v>81</v>
      </c>
    </row>
    <row r="151" s="2" customFormat="1" ht="24.15" customHeight="1">
      <c r="A151" s="39"/>
      <c r="B151" s="40"/>
      <c r="C151" s="205" t="s">
        <v>278</v>
      </c>
      <c r="D151" s="205" t="s">
        <v>122</v>
      </c>
      <c r="E151" s="206" t="s">
        <v>279</v>
      </c>
      <c r="F151" s="207" t="s">
        <v>280</v>
      </c>
      <c r="G151" s="208" t="s">
        <v>253</v>
      </c>
      <c r="H151" s="209">
        <v>1.538</v>
      </c>
      <c r="I151" s="210"/>
      <c r="J151" s="211">
        <f>ROUND(I151*H151,2)</f>
        <v>0</v>
      </c>
      <c r="K151" s="207" t="s">
        <v>139</v>
      </c>
      <c r="L151" s="45"/>
      <c r="M151" s="212" t="s">
        <v>19</v>
      </c>
      <c r="N151" s="213" t="s">
        <v>42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145</v>
      </c>
      <c r="AT151" s="216" t="s">
        <v>122</v>
      </c>
      <c r="AU151" s="216" t="s">
        <v>81</v>
      </c>
      <c r="AY151" s="18" t="s">
        <v>119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79</v>
      </c>
      <c r="BK151" s="217">
        <f>ROUND(I151*H151,2)</f>
        <v>0</v>
      </c>
      <c r="BL151" s="18" t="s">
        <v>145</v>
      </c>
      <c r="BM151" s="216" t="s">
        <v>281</v>
      </c>
    </row>
    <row r="152" s="2" customFormat="1">
      <c r="A152" s="39"/>
      <c r="B152" s="40"/>
      <c r="C152" s="41"/>
      <c r="D152" s="218" t="s">
        <v>141</v>
      </c>
      <c r="E152" s="41"/>
      <c r="F152" s="219" t="s">
        <v>282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141</v>
      </c>
      <c r="AU152" s="18" t="s">
        <v>81</v>
      </c>
    </row>
    <row r="153" s="12" customFormat="1" ht="22.8" customHeight="1">
      <c r="A153" s="12"/>
      <c r="B153" s="189"/>
      <c r="C153" s="190"/>
      <c r="D153" s="191" t="s">
        <v>70</v>
      </c>
      <c r="E153" s="203" t="s">
        <v>283</v>
      </c>
      <c r="F153" s="203" t="s">
        <v>284</v>
      </c>
      <c r="G153" s="190"/>
      <c r="H153" s="190"/>
      <c r="I153" s="193"/>
      <c r="J153" s="204">
        <f>BK153</f>
        <v>0</v>
      </c>
      <c r="K153" s="190"/>
      <c r="L153" s="195"/>
      <c r="M153" s="196"/>
      <c r="N153" s="197"/>
      <c r="O153" s="197"/>
      <c r="P153" s="198">
        <f>SUM(P154:P155)</f>
        <v>0</v>
      </c>
      <c r="Q153" s="197"/>
      <c r="R153" s="198">
        <f>SUM(R154:R155)</f>
        <v>0</v>
      </c>
      <c r="S153" s="197"/>
      <c r="T153" s="199">
        <f>SUM(T154:T155)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0" t="s">
        <v>79</v>
      </c>
      <c r="AT153" s="201" t="s">
        <v>70</v>
      </c>
      <c r="AU153" s="201" t="s">
        <v>79</v>
      </c>
      <c r="AY153" s="200" t="s">
        <v>119</v>
      </c>
      <c r="BK153" s="202">
        <f>SUM(BK154:BK155)</f>
        <v>0</v>
      </c>
    </row>
    <row r="154" s="2" customFormat="1" ht="33" customHeight="1">
      <c r="A154" s="39"/>
      <c r="B154" s="40"/>
      <c r="C154" s="205" t="s">
        <v>7</v>
      </c>
      <c r="D154" s="205" t="s">
        <v>122</v>
      </c>
      <c r="E154" s="206" t="s">
        <v>285</v>
      </c>
      <c r="F154" s="207" t="s">
        <v>286</v>
      </c>
      <c r="G154" s="208" t="s">
        <v>253</v>
      </c>
      <c r="H154" s="209">
        <v>77.466999999999999</v>
      </c>
      <c r="I154" s="210"/>
      <c r="J154" s="211">
        <f>ROUND(I154*H154,2)</f>
        <v>0</v>
      </c>
      <c r="K154" s="207" t="s">
        <v>139</v>
      </c>
      <c r="L154" s="45"/>
      <c r="M154" s="212" t="s">
        <v>19</v>
      </c>
      <c r="N154" s="213" t="s">
        <v>42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145</v>
      </c>
      <c r="AT154" s="216" t="s">
        <v>122</v>
      </c>
      <c r="AU154" s="216" t="s">
        <v>81</v>
      </c>
      <c r="AY154" s="18" t="s">
        <v>119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79</v>
      </c>
      <c r="BK154" s="217">
        <f>ROUND(I154*H154,2)</f>
        <v>0</v>
      </c>
      <c r="BL154" s="18" t="s">
        <v>145</v>
      </c>
      <c r="BM154" s="216" t="s">
        <v>287</v>
      </c>
    </row>
    <row r="155" s="2" customFormat="1">
      <c r="A155" s="39"/>
      <c r="B155" s="40"/>
      <c r="C155" s="41"/>
      <c r="D155" s="218" t="s">
        <v>141</v>
      </c>
      <c r="E155" s="41"/>
      <c r="F155" s="219" t="s">
        <v>288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141</v>
      </c>
      <c r="AU155" s="18" t="s">
        <v>81</v>
      </c>
    </row>
    <row r="156" s="12" customFormat="1" ht="25.92" customHeight="1">
      <c r="A156" s="12"/>
      <c r="B156" s="189"/>
      <c r="C156" s="190"/>
      <c r="D156" s="191" t="s">
        <v>70</v>
      </c>
      <c r="E156" s="192" t="s">
        <v>289</v>
      </c>
      <c r="F156" s="192" t="s">
        <v>290</v>
      </c>
      <c r="G156" s="190"/>
      <c r="H156" s="190"/>
      <c r="I156" s="193"/>
      <c r="J156" s="194">
        <f>BK156</f>
        <v>0</v>
      </c>
      <c r="K156" s="190"/>
      <c r="L156" s="195"/>
      <c r="M156" s="196"/>
      <c r="N156" s="197"/>
      <c r="O156" s="197"/>
      <c r="P156" s="198">
        <f>P157+P171+P178+P245+P395+P478</f>
        <v>0</v>
      </c>
      <c r="Q156" s="197"/>
      <c r="R156" s="198">
        <f>R157+R171+R178+R245+R395+R478</f>
        <v>41.780779869999996</v>
      </c>
      <c r="S156" s="197"/>
      <c r="T156" s="199">
        <f>T157+T171+T178+T245+T395+T478</f>
        <v>13.766879299999999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0" t="s">
        <v>81</v>
      </c>
      <c r="AT156" s="201" t="s">
        <v>70</v>
      </c>
      <c r="AU156" s="201" t="s">
        <v>71</v>
      </c>
      <c r="AY156" s="200" t="s">
        <v>119</v>
      </c>
      <c r="BK156" s="202">
        <f>BK157+BK171+BK178+BK245+BK395+BK478</f>
        <v>0</v>
      </c>
    </row>
    <row r="157" s="12" customFormat="1" ht="22.8" customHeight="1">
      <c r="A157" s="12"/>
      <c r="B157" s="189"/>
      <c r="C157" s="190"/>
      <c r="D157" s="191" t="s">
        <v>70</v>
      </c>
      <c r="E157" s="203" t="s">
        <v>291</v>
      </c>
      <c r="F157" s="203" t="s">
        <v>292</v>
      </c>
      <c r="G157" s="190"/>
      <c r="H157" s="190"/>
      <c r="I157" s="193"/>
      <c r="J157" s="204">
        <f>BK157</f>
        <v>0</v>
      </c>
      <c r="K157" s="190"/>
      <c r="L157" s="195"/>
      <c r="M157" s="196"/>
      <c r="N157" s="197"/>
      <c r="O157" s="197"/>
      <c r="P157" s="198">
        <f>SUM(P158:P170)</f>
        <v>0</v>
      </c>
      <c r="Q157" s="197"/>
      <c r="R157" s="198">
        <f>SUM(R158:R170)</f>
        <v>0.54096</v>
      </c>
      <c r="S157" s="197"/>
      <c r="T157" s="199">
        <f>SUM(T158:T170)</f>
        <v>1.53766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0" t="s">
        <v>81</v>
      </c>
      <c r="AT157" s="201" t="s">
        <v>70</v>
      </c>
      <c r="AU157" s="201" t="s">
        <v>79</v>
      </c>
      <c r="AY157" s="200" t="s">
        <v>119</v>
      </c>
      <c r="BK157" s="202">
        <f>SUM(BK158:BK170)</f>
        <v>0</v>
      </c>
    </row>
    <row r="158" s="2" customFormat="1" ht="21.75" customHeight="1">
      <c r="A158" s="39"/>
      <c r="B158" s="40"/>
      <c r="C158" s="205" t="s">
        <v>293</v>
      </c>
      <c r="D158" s="205" t="s">
        <v>122</v>
      </c>
      <c r="E158" s="206" t="s">
        <v>294</v>
      </c>
      <c r="F158" s="207" t="s">
        <v>295</v>
      </c>
      <c r="G158" s="208" t="s">
        <v>170</v>
      </c>
      <c r="H158" s="209">
        <v>768.83000000000004</v>
      </c>
      <c r="I158" s="210"/>
      <c r="J158" s="211">
        <f>ROUND(I158*H158,2)</f>
        <v>0</v>
      </c>
      <c r="K158" s="207" t="s">
        <v>139</v>
      </c>
      <c r="L158" s="45"/>
      <c r="M158" s="212" t="s">
        <v>19</v>
      </c>
      <c r="N158" s="213" t="s">
        <v>42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0.002</v>
      </c>
      <c r="T158" s="215">
        <f>S158*H158</f>
        <v>1.53766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256</v>
      </c>
      <c r="AT158" s="216" t="s">
        <v>122</v>
      </c>
      <c r="AU158" s="216" t="s">
        <v>81</v>
      </c>
      <c r="AY158" s="18" t="s">
        <v>119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79</v>
      </c>
      <c r="BK158" s="217">
        <f>ROUND(I158*H158,2)</f>
        <v>0</v>
      </c>
      <c r="BL158" s="18" t="s">
        <v>256</v>
      </c>
      <c r="BM158" s="216" t="s">
        <v>296</v>
      </c>
    </row>
    <row r="159" s="2" customFormat="1">
      <c r="A159" s="39"/>
      <c r="B159" s="40"/>
      <c r="C159" s="41"/>
      <c r="D159" s="218" t="s">
        <v>141</v>
      </c>
      <c r="E159" s="41"/>
      <c r="F159" s="219" t="s">
        <v>297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141</v>
      </c>
      <c r="AU159" s="18" t="s">
        <v>81</v>
      </c>
    </row>
    <row r="160" s="13" customFormat="1">
      <c r="A160" s="13"/>
      <c r="B160" s="228"/>
      <c r="C160" s="229"/>
      <c r="D160" s="230" t="s">
        <v>173</v>
      </c>
      <c r="E160" s="231" t="s">
        <v>19</v>
      </c>
      <c r="F160" s="232" t="s">
        <v>298</v>
      </c>
      <c r="G160" s="229"/>
      <c r="H160" s="233">
        <v>768.83000000000004</v>
      </c>
      <c r="I160" s="234"/>
      <c r="J160" s="229"/>
      <c r="K160" s="229"/>
      <c r="L160" s="235"/>
      <c r="M160" s="236"/>
      <c r="N160" s="237"/>
      <c r="O160" s="237"/>
      <c r="P160" s="237"/>
      <c r="Q160" s="237"/>
      <c r="R160" s="237"/>
      <c r="S160" s="237"/>
      <c r="T160" s="23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9" t="s">
        <v>173</v>
      </c>
      <c r="AU160" s="239" t="s">
        <v>81</v>
      </c>
      <c r="AV160" s="13" t="s">
        <v>81</v>
      </c>
      <c r="AW160" s="13" t="s">
        <v>33</v>
      </c>
      <c r="AX160" s="13" t="s">
        <v>79</v>
      </c>
      <c r="AY160" s="239" t="s">
        <v>119</v>
      </c>
    </row>
    <row r="161" s="2" customFormat="1" ht="24.15" customHeight="1">
      <c r="A161" s="39"/>
      <c r="B161" s="40"/>
      <c r="C161" s="205" t="s">
        <v>299</v>
      </c>
      <c r="D161" s="205" t="s">
        <v>122</v>
      </c>
      <c r="E161" s="206" t="s">
        <v>300</v>
      </c>
      <c r="F161" s="207" t="s">
        <v>301</v>
      </c>
      <c r="G161" s="208" t="s">
        <v>170</v>
      </c>
      <c r="H161" s="209">
        <v>117.59999999999999</v>
      </c>
      <c r="I161" s="210"/>
      <c r="J161" s="211">
        <f>ROUND(I161*H161,2)</f>
        <v>0</v>
      </c>
      <c r="K161" s="207" t="s">
        <v>139</v>
      </c>
      <c r="L161" s="45"/>
      <c r="M161" s="212" t="s">
        <v>19</v>
      </c>
      <c r="N161" s="213" t="s">
        <v>42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256</v>
      </c>
      <c r="AT161" s="216" t="s">
        <v>122</v>
      </c>
      <c r="AU161" s="216" t="s">
        <v>81</v>
      </c>
      <c r="AY161" s="18" t="s">
        <v>119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79</v>
      </c>
      <c r="BK161" s="217">
        <f>ROUND(I161*H161,2)</f>
        <v>0</v>
      </c>
      <c r="BL161" s="18" t="s">
        <v>256</v>
      </c>
      <c r="BM161" s="216" t="s">
        <v>302</v>
      </c>
    </row>
    <row r="162" s="2" customFormat="1">
      <c r="A162" s="39"/>
      <c r="B162" s="40"/>
      <c r="C162" s="41"/>
      <c r="D162" s="218" t="s">
        <v>141</v>
      </c>
      <c r="E162" s="41"/>
      <c r="F162" s="219" t="s">
        <v>303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141</v>
      </c>
      <c r="AU162" s="18" t="s">
        <v>81</v>
      </c>
    </row>
    <row r="163" s="13" customFormat="1">
      <c r="A163" s="13"/>
      <c r="B163" s="228"/>
      <c r="C163" s="229"/>
      <c r="D163" s="230" t="s">
        <v>173</v>
      </c>
      <c r="E163" s="231" t="s">
        <v>19</v>
      </c>
      <c r="F163" s="232" t="s">
        <v>304</v>
      </c>
      <c r="G163" s="229"/>
      <c r="H163" s="233">
        <v>117.59999999999999</v>
      </c>
      <c r="I163" s="234"/>
      <c r="J163" s="229"/>
      <c r="K163" s="229"/>
      <c r="L163" s="235"/>
      <c r="M163" s="236"/>
      <c r="N163" s="237"/>
      <c r="O163" s="237"/>
      <c r="P163" s="237"/>
      <c r="Q163" s="237"/>
      <c r="R163" s="237"/>
      <c r="S163" s="237"/>
      <c r="T163" s="23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9" t="s">
        <v>173</v>
      </c>
      <c r="AU163" s="239" t="s">
        <v>81</v>
      </c>
      <c r="AV163" s="13" t="s">
        <v>81</v>
      </c>
      <c r="AW163" s="13" t="s">
        <v>33</v>
      </c>
      <c r="AX163" s="13" t="s">
        <v>79</v>
      </c>
      <c r="AY163" s="239" t="s">
        <v>119</v>
      </c>
    </row>
    <row r="164" s="2" customFormat="1" ht="33" customHeight="1">
      <c r="A164" s="39"/>
      <c r="B164" s="40"/>
      <c r="C164" s="251" t="s">
        <v>305</v>
      </c>
      <c r="D164" s="251" t="s">
        <v>306</v>
      </c>
      <c r="E164" s="252" t="s">
        <v>307</v>
      </c>
      <c r="F164" s="253" t="s">
        <v>308</v>
      </c>
      <c r="G164" s="254" t="s">
        <v>170</v>
      </c>
      <c r="H164" s="255">
        <v>135.24000000000001</v>
      </c>
      <c r="I164" s="256"/>
      <c r="J164" s="257">
        <f>ROUND(I164*H164,2)</f>
        <v>0</v>
      </c>
      <c r="K164" s="253" t="s">
        <v>19</v>
      </c>
      <c r="L164" s="258"/>
      <c r="M164" s="259" t="s">
        <v>19</v>
      </c>
      <c r="N164" s="260" t="s">
        <v>42</v>
      </c>
      <c r="O164" s="85"/>
      <c r="P164" s="214">
        <f>O164*H164</f>
        <v>0</v>
      </c>
      <c r="Q164" s="214">
        <v>0.0040000000000000001</v>
      </c>
      <c r="R164" s="214">
        <f>Q164*H164</f>
        <v>0.54096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309</v>
      </c>
      <c r="AT164" s="216" t="s">
        <v>306</v>
      </c>
      <c r="AU164" s="216" t="s">
        <v>81</v>
      </c>
      <c r="AY164" s="18" t="s">
        <v>119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79</v>
      </c>
      <c r="BK164" s="217">
        <f>ROUND(I164*H164,2)</f>
        <v>0</v>
      </c>
      <c r="BL164" s="18" t="s">
        <v>256</v>
      </c>
      <c r="BM164" s="216" t="s">
        <v>310</v>
      </c>
    </row>
    <row r="165" s="2" customFormat="1">
      <c r="A165" s="39"/>
      <c r="B165" s="40"/>
      <c r="C165" s="41"/>
      <c r="D165" s="230" t="s">
        <v>311</v>
      </c>
      <c r="E165" s="41"/>
      <c r="F165" s="261" t="s">
        <v>312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311</v>
      </c>
      <c r="AU165" s="18" t="s">
        <v>81</v>
      </c>
    </row>
    <row r="166" s="13" customFormat="1">
      <c r="A166" s="13"/>
      <c r="B166" s="228"/>
      <c r="C166" s="229"/>
      <c r="D166" s="230" t="s">
        <v>173</v>
      </c>
      <c r="E166" s="229"/>
      <c r="F166" s="232" t="s">
        <v>313</v>
      </c>
      <c r="G166" s="229"/>
      <c r="H166" s="233">
        <v>135.24000000000001</v>
      </c>
      <c r="I166" s="234"/>
      <c r="J166" s="229"/>
      <c r="K166" s="229"/>
      <c r="L166" s="235"/>
      <c r="M166" s="236"/>
      <c r="N166" s="237"/>
      <c r="O166" s="237"/>
      <c r="P166" s="237"/>
      <c r="Q166" s="237"/>
      <c r="R166" s="237"/>
      <c r="S166" s="237"/>
      <c r="T166" s="23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9" t="s">
        <v>173</v>
      </c>
      <c r="AU166" s="239" t="s">
        <v>81</v>
      </c>
      <c r="AV166" s="13" t="s">
        <v>81</v>
      </c>
      <c r="AW166" s="13" t="s">
        <v>4</v>
      </c>
      <c r="AX166" s="13" t="s">
        <v>79</v>
      </c>
      <c r="AY166" s="239" t="s">
        <v>119</v>
      </c>
    </row>
    <row r="167" s="2" customFormat="1" ht="24.15" customHeight="1">
      <c r="A167" s="39"/>
      <c r="B167" s="40"/>
      <c r="C167" s="205" t="s">
        <v>314</v>
      </c>
      <c r="D167" s="205" t="s">
        <v>122</v>
      </c>
      <c r="E167" s="206" t="s">
        <v>315</v>
      </c>
      <c r="F167" s="207" t="s">
        <v>316</v>
      </c>
      <c r="G167" s="208" t="s">
        <v>253</v>
      </c>
      <c r="H167" s="209">
        <v>0.54100000000000004</v>
      </c>
      <c r="I167" s="210"/>
      <c r="J167" s="211">
        <f>ROUND(I167*H167,2)</f>
        <v>0</v>
      </c>
      <c r="K167" s="207" t="s">
        <v>139</v>
      </c>
      <c r="L167" s="45"/>
      <c r="M167" s="212" t="s">
        <v>19</v>
      </c>
      <c r="N167" s="213" t="s">
        <v>42</v>
      </c>
      <c r="O167" s="85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256</v>
      </c>
      <c r="AT167" s="216" t="s">
        <v>122</v>
      </c>
      <c r="AU167" s="216" t="s">
        <v>81</v>
      </c>
      <c r="AY167" s="18" t="s">
        <v>119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79</v>
      </c>
      <c r="BK167" s="217">
        <f>ROUND(I167*H167,2)</f>
        <v>0</v>
      </c>
      <c r="BL167" s="18" t="s">
        <v>256</v>
      </c>
      <c r="BM167" s="216" t="s">
        <v>317</v>
      </c>
    </row>
    <row r="168" s="2" customFormat="1">
      <c r="A168" s="39"/>
      <c r="B168" s="40"/>
      <c r="C168" s="41"/>
      <c r="D168" s="218" t="s">
        <v>141</v>
      </c>
      <c r="E168" s="41"/>
      <c r="F168" s="219" t="s">
        <v>318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141</v>
      </c>
      <c r="AU168" s="18" t="s">
        <v>81</v>
      </c>
    </row>
    <row r="169" s="2" customFormat="1" ht="24.15" customHeight="1">
      <c r="A169" s="39"/>
      <c r="B169" s="40"/>
      <c r="C169" s="205" t="s">
        <v>319</v>
      </c>
      <c r="D169" s="205" t="s">
        <v>122</v>
      </c>
      <c r="E169" s="206" t="s">
        <v>320</v>
      </c>
      <c r="F169" s="207" t="s">
        <v>321</v>
      </c>
      <c r="G169" s="208" t="s">
        <v>253</v>
      </c>
      <c r="H169" s="209">
        <v>0.54100000000000004</v>
      </c>
      <c r="I169" s="210"/>
      <c r="J169" s="211">
        <f>ROUND(I169*H169,2)</f>
        <v>0</v>
      </c>
      <c r="K169" s="207" t="s">
        <v>139</v>
      </c>
      <c r="L169" s="45"/>
      <c r="M169" s="212" t="s">
        <v>19</v>
      </c>
      <c r="N169" s="213" t="s">
        <v>42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256</v>
      </c>
      <c r="AT169" s="216" t="s">
        <v>122</v>
      </c>
      <c r="AU169" s="216" t="s">
        <v>81</v>
      </c>
      <c r="AY169" s="18" t="s">
        <v>119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79</v>
      </c>
      <c r="BK169" s="217">
        <f>ROUND(I169*H169,2)</f>
        <v>0</v>
      </c>
      <c r="BL169" s="18" t="s">
        <v>256</v>
      </c>
      <c r="BM169" s="216" t="s">
        <v>322</v>
      </c>
    </row>
    <row r="170" s="2" customFormat="1">
      <c r="A170" s="39"/>
      <c r="B170" s="40"/>
      <c r="C170" s="41"/>
      <c r="D170" s="218" t="s">
        <v>141</v>
      </c>
      <c r="E170" s="41"/>
      <c r="F170" s="219" t="s">
        <v>323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141</v>
      </c>
      <c r="AU170" s="18" t="s">
        <v>81</v>
      </c>
    </row>
    <row r="171" s="12" customFormat="1" ht="22.8" customHeight="1">
      <c r="A171" s="12"/>
      <c r="B171" s="189"/>
      <c r="C171" s="190"/>
      <c r="D171" s="191" t="s">
        <v>70</v>
      </c>
      <c r="E171" s="203" t="s">
        <v>324</v>
      </c>
      <c r="F171" s="203" t="s">
        <v>325</v>
      </c>
      <c r="G171" s="190"/>
      <c r="H171" s="190"/>
      <c r="I171" s="193"/>
      <c r="J171" s="204">
        <f>BK171</f>
        <v>0</v>
      </c>
      <c r="K171" s="190"/>
      <c r="L171" s="195"/>
      <c r="M171" s="196"/>
      <c r="N171" s="197"/>
      <c r="O171" s="197"/>
      <c r="P171" s="198">
        <f>SUM(P172:P177)</f>
        <v>0</v>
      </c>
      <c r="Q171" s="197"/>
      <c r="R171" s="198">
        <f>SUM(R172:R177)</f>
        <v>0.0014499999999999999</v>
      </c>
      <c r="S171" s="197"/>
      <c r="T171" s="199">
        <f>SUM(T172:T177)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0" t="s">
        <v>81</v>
      </c>
      <c r="AT171" s="201" t="s">
        <v>70</v>
      </c>
      <c r="AU171" s="201" t="s">
        <v>79</v>
      </c>
      <c r="AY171" s="200" t="s">
        <v>119</v>
      </c>
      <c r="BK171" s="202">
        <f>SUM(BK172:BK177)</f>
        <v>0</v>
      </c>
    </row>
    <row r="172" s="2" customFormat="1" ht="16.5" customHeight="1">
      <c r="A172" s="39"/>
      <c r="B172" s="40"/>
      <c r="C172" s="205" t="s">
        <v>326</v>
      </c>
      <c r="D172" s="205" t="s">
        <v>122</v>
      </c>
      <c r="E172" s="206" t="s">
        <v>327</v>
      </c>
      <c r="F172" s="207" t="s">
        <v>328</v>
      </c>
      <c r="G172" s="208" t="s">
        <v>329</v>
      </c>
      <c r="H172" s="209">
        <v>5</v>
      </c>
      <c r="I172" s="210"/>
      <c r="J172" s="211">
        <f>ROUND(I172*H172,2)</f>
        <v>0</v>
      </c>
      <c r="K172" s="207" t="s">
        <v>139</v>
      </c>
      <c r="L172" s="45"/>
      <c r="M172" s="212" t="s">
        <v>19</v>
      </c>
      <c r="N172" s="213" t="s">
        <v>42</v>
      </c>
      <c r="O172" s="85"/>
      <c r="P172" s="214">
        <f>O172*H172</f>
        <v>0</v>
      </c>
      <c r="Q172" s="214">
        <v>0.00029</v>
      </c>
      <c r="R172" s="214">
        <f>Q172*H172</f>
        <v>0.0014499999999999999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256</v>
      </c>
      <c r="AT172" s="216" t="s">
        <v>122</v>
      </c>
      <c r="AU172" s="216" t="s">
        <v>81</v>
      </c>
      <c r="AY172" s="18" t="s">
        <v>119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79</v>
      </c>
      <c r="BK172" s="217">
        <f>ROUND(I172*H172,2)</f>
        <v>0</v>
      </c>
      <c r="BL172" s="18" t="s">
        <v>256</v>
      </c>
      <c r="BM172" s="216" t="s">
        <v>330</v>
      </c>
    </row>
    <row r="173" s="2" customFormat="1">
      <c r="A173" s="39"/>
      <c r="B173" s="40"/>
      <c r="C173" s="41"/>
      <c r="D173" s="218" t="s">
        <v>141</v>
      </c>
      <c r="E173" s="41"/>
      <c r="F173" s="219" t="s">
        <v>331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141</v>
      </c>
      <c r="AU173" s="18" t="s">
        <v>81</v>
      </c>
    </row>
    <row r="174" s="2" customFormat="1" ht="24.15" customHeight="1">
      <c r="A174" s="39"/>
      <c r="B174" s="40"/>
      <c r="C174" s="205" t="s">
        <v>332</v>
      </c>
      <c r="D174" s="205" t="s">
        <v>122</v>
      </c>
      <c r="E174" s="206" t="s">
        <v>333</v>
      </c>
      <c r="F174" s="207" t="s">
        <v>334</v>
      </c>
      <c r="G174" s="208" t="s">
        <v>253</v>
      </c>
      <c r="H174" s="209">
        <v>0.001</v>
      </c>
      <c r="I174" s="210"/>
      <c r="J174" s="211">
        <f>ROUND(I174*H174,2)</f>
        <v>0</v>
      </c>
      <c r="K174" s="207" t="s">
        <v>139</v>
      </c>
      <c r="L174" s="45"/>
      <c r="M174" s="212" t="s">
        <v>19</v>
      </c>
      <c r="N174" s="213" t="s">
        <v>42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256</v>
      </c>
      <c r="AT174" s="216" t="s">
        <v>122</v>
      </c>
      <c r="AU174" s="216" t="s">
        <v>81</v>
      </c>
      <c r="AY174" s="18" t="s">
        <v>119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79</v>
      </c>
      <c r="BK174" s="217">
        <f>ROUND(I174*H174,2)</f>
        <v>0</v>
      </c>
      <c r="BL174" s="18" t="s">
        <v>256</v>
      </c>
      <c r="BM174" s="216" t="s">
        <v>335</v>
      </c>
    </row>
    <row r="175" s="2" customFormat="1">
      <c r="A175" s="39"/>
      <c r="B175" s="40"/>
      <c r="C175" s="41"/>
      <c r="D175" s="218" t="s">
        <v>141</v>
      </c>
      <c r="E175" s="41"/>
      <c r="F175" s="219" t="s">
        <v>336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141</v>
      </c>
      <c r="AU175" s="18" t="s">
        <v>81</v>
      </c>
    </row>
    <row r="176" s="2" customFormat="1" ht="24.15" customHeight="1">
      <c r="A176" s="39"/>
      <c r="B176" s="40"/>
      <c r="C176" s="205" t="s">
        <v>337</v>
      </c>
      <c r="D176" s="205" t="s">
        <v>122</v>
      </c>
      <c r="E176" s="206" t="s">
        <v>338</v>
      </c>
      <c r="F176" s="207" t="s">
        <v>339</v>
      </c>
      <c r="G176" s="208" t="s">
        <v>253</v>
      </c>
      <c r="H176" s="209">
        <v>0.001</v>
      </c>
      <c r="I176" s="210"/>
      <c r="J176" s="211">
        <f>ROUND(I176*H176,2)</f>
        <v>0</v>
      </c>
      <c r="K176" s="207" t="s">
        <v>139</v>
      </c>
      <c r="L176" s="45"/>
      <c r="M176" s="212" t="s">
        <v>19</v>
      </c>
      <c r="N176" s="213" t="s">
        <v>42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256</v>
      </c>
      <c r="AT176" s="216" t="s">
        <v>122</v>
      </c>
      <c r="AU176" s="216" t="s">
        <v>81</v>
      </c>
      <c r="AY176" s="18" t="s">
        <v>119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79</v>
      </c>
      <c r="BK176" s="217">
        <f>ROUND(I176*H176,2)</f>
        <v>0</v>
      </c>
      <c r="BL176" s="18" t="s">
        <v>256</v>
      </c>
      <c r="BM176" s="216" t="s">
        <v>340</v>
      </c>
    </row>
    <row r="177" s="2" customFormat="1">
      <c r="A177" s="39"/>
      <c r="B177" s="40"/>
      <c r="C177" s="41"/>
      <c r="D177" s="218" t="s">
        <v>141</v>
      </c>
      <c r="E177" s="41"/>
      <c r="F177" s="219" t="s">
        <v>341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141</v>
      </c>
      <c r="AU177" s="18" t="s">
        <v>81</v>
      </c>
    </row>
    <row r="178" s="12" customFormat="1" ht="22.8" customHeight="1">
      <c r="A178" s="12"/>
      <c r="B178" s="189"/>
      <c r="C178" s="190"/>
      <c r="D178" s="191" t="s">
        <v>70</v>
      </c>
      <c r="E178" s="203" t="s">
        <v>342</v>
      </c>
      <c r="F178" s="203" t="s">
        <v>343</v>
      </c>
      <c r="G178" s="190"/>
      <c r="H178" s="190"/>
      <c r="I178" s="193"/>
      <c r="J178" s="204">
        <f>BK178</f>
        <v>0</v>
      </c>
      <c r="K178" s="190"/>
      <c r="L178" s="195"/>
      <c r="M178" s="196"/>
      <c r="N178" s="197"/>
      <c r="O178" s="197"/>
      <c r="P178" s="198">
        <f>SUM(P179:P244)</f>
        <v>0</v>
      </c>
      <c r="Q178" s="197"/>
      <c r="R178" s="198">
        <f>SUM(R179:R244)</f>
        <v>35.151576300000002</v>
      </c>
      <c r="S178" s="197"/>
      <c r="T178" s="199">
        <f>SUM(T179:T244)</f>
        <v>6.014638999999999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0" t="s">
        <v>81</v>
      </c>
      <c r="AT178" s="201" t="s">
        <v>70</v>
      </c>
      <c r="AU178" s="201" t="s">
        <v>79</v>
      </c>
      <c r="AY178" s="200" t="s">
        <v>119</v>
      </c>
      <c r="BK178" s="202">
        <f>SUM(BK179:BK244)</f>
        <v>0</v>
      </c>
    </row>
    <row r="179" s="2" customFormat="1" ht="24.15" customHeight="1">
      <c r="A179" s="39"/>
      <c r="B179" s="40"/>
      <c r="C179" s="205" t="s">
        <v>344</v>
      </c>
      <c r="D179" s="205" t="s">
        <v>122</v>
      </c>
      <c r="E179" s="206" t="s">
        <v>345</v>
      </c>
      <c r="F179" s="207" t="s">
        <v>346</v>
      </c>
      <c r="G179" s="208" t="s">
        <v>170</v>
      </c>
      <c r="H179" s="209">
        <v>768.83000000000004</v>
      </c>
      <c r="I179" s="210"/>
      <c r="J179" s="211">
        <f>ROUND(I179*H179,2)</f>
        <v>0</v>
      </c>
      <c r="K179" s="207" t="s">
        <v>126</v>
      </c>
      <c r="L179" s="45"/>
      <c r="M179" s="212" t="s">
        <v>19</v>
      </c>
      <c r="N179" s="213" t="s">
        <v>42</v>
      </c>
      <c r="O179" s="85"/>
      <c r="P179" s="214">
        <f>O179*H179</f>
        <v>0</v>
      </c>
      <c r="Q179" s="214">
        <v>0.00018000000000000001</v>
      </c>
      <c r="R179" s="214">
        <f>Q179*H179</f>
        <v>0.13838940000000002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256</v>
      </c>
      <c r="AT179" s="216" t="s">
        <v>122</v>
      </c>
      <c r="AU179" s="216" t="s">
        <v>81</v>
      </c>
      <c r="AY179" s="18" t="s">
        <v>119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79</v>
      </c>
      <c r="BK179" s="217">
        <f>ROUND(I179*H179,2)</f>
        <v>0</v>
      </c>
      <c r="BL179" s="18" t="s">
        <v>256</v>
      </c>
      <c r="BM179" s="216" t="s">
        <v>347</v>
      </c>
    </row>
    <row r="180" s="2" customFormat="1" ht="24.15" customHeight="1">
      <c r="A180" s="39"/>
      <c r="B180" s="40"/>
      <c r="C180" s="205" t="s">
        <v>348</v>
      </c>
      <c r="D180" s="205" t="s">
        <v>122</v>
      </c>
      <c r="E180" s="206" t="s">
        <v>349</v>
      </c>
      <c r="F180" s="207" t="s">
        <v>350</v>
      </c>
      <c r="G180" s="208" t="s">
        <v>329</v>
      </c>
      <c r="H180" s="209">
        <v>60</v>
      </c>
      <c r="I180" s="210"/>
      <c r="J180" s="211">
        <f>ROUND(I180*H180,2)</f>
        <v>0</v>
      </c>
      <c r="K180" s="207" t="s">
        <v>139</v>
      </c>
      <c r="L180" s="45"/>
      <c r="M180" s="212" t="s">
        <v>19</v>
      </c>
      <c r="N180" s="213" t="s">
        <v>42</v>
      </c>
      <c r="O180" s="85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256</v>
      </c>
      <c r="AT180" s="216" t="s">
        <v>122</v>
      </c>
      <c r="AU180" s="216" t="s">
        <v>81</v>
      </c>
      <c r="AY180" s="18" t="s">
        <v>119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79</v>
      </c>
      <c r="BK180" s="217">
        <f>ROUND(I180*H180,2)</f>
        <v>0</v>
      </c>
      <c r="BL180" s="18" t="s">
        <v>256</v>
      </c>
      <c r="BM180" s="216" t="s">
        <v>351</v>
      </c>
    </row>
    <row r="181" s="2" customFormat="1">
      <c r="A181" s="39"/>
      <c r="B181" s="40"/>
      <c r="C181" s="41"/>
      <c r="D181" s="218" t="s">
        <v>141</v>
      </c>
      <c r="E181" s="41"/>
      <c r="F181" s="219" t="s">
        <v>352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141</v>
      </c>
      <c r="AU181" s="18" t="s">
        <v>81</v>
      </c>
    </row>
    <row r="182" s="13" customFormat="1">
      <c r="A182" s="13"/>
      <c r="B182" s="228"/>
      <c r="C182" s="229"/>
      <c r="D182" s="230" t="s">
        <v>173</v>
      </c>
      <c r="E182" s="231" t="s">
        <v>19</v>
      </c>
      <c r="F182" s="232" t="s">
        <v>353</v>
      </c>
      <c r="G182" s="229"/>
      <c r="H182" s="233">
        <v>60</v>
      </c>
      <c r="I182" s="234"/>
      <c r="J182" s="229"/>
      <c r="K182" s="229"/>
      <c r="L182" s="235"/>
      <c r="M182" s="236"/>
      <c r="N182" s="237"/>
      <c r="O182" s="237"/>
      <c r="P182" s="237"/>
      <c r="Q182" s="237"/>
      <c r="R182" s="237"/>
      <c r="S182" s="237"/>
      <c r="T182" s="23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9" t="s">
        <v>173</v>
      </c>
      <c r="AU182" s="239" t="s">
        <v>81</v>
      </c>
      <c r="AV182" s="13" t="s">
        <v>81</v>
      </c>
      <c r="AW182" s="13" t="s">
        <v>33</v>
      </c>
      <c r="AX182" s="13" t="s">
        <v>79</v>
      </c>
      <c r="AY182" s="239" t="s">
        <v>119</v>
      </c>
    </row>
    <row r="183" s="2" customFormat="1" ht="16.5" customHeight="1">
      <c r="A183" s="39"/>
      <c r="B183" s="40"/>
      <c r="C183" s="251" t="s">
        <v>309</v>
      </c>
      <c r="D183" s="251" t="s">
        <v>306</v>
      </c>
      <c r="E183" s="252" t="s">
        <v>354</v>
      </c>
      <c r="F183" s="253" t="s">
        <v>355</v>
      </c>
      <c r="G183" s="254" t="s">
        <v>183</v>
      </c>
      <c r="H183" s="255">
        <v>18</v>
      </c>
      <c r="I183" s="256"/>
      <c r="J183" s="257">
        <f>ROUND(I183*H183,2)</f>
        <v>0</v>
      </c>
      <c r="K183" s="253" t="s">
        <v>139</v>
      </c>
      <c r="L183" s="258"/>
      <c r="M183" s="259" t="s">
        <v>19</v>
      </c>
      <c r="N183" s="260" t="s">
        <v>42</v>
      </c>
      <c r="O183" s="85"/>
      <c r="P183" s="214">
        <f>O183*H183</f>
        <v>0</v>
      </c>
      <c r="Q183" s="214">
        <v>0.00077999999999999999</v>
      </c>
      <c r="R183" s="214">
        <f>Q183*H183</f>
        <v>0.01404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309</v>
      </c>
      <c r="AT183" s="216" t="s">
        <v>306</v>
      </c>
      <c r="AU183" s="216" t="s">
        <v>81</v>
      </c>
      <c r="AY183" s="18" t="s">
        <v>119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79</v>
      </c>
      <c r="BK183" s="217">
        <f>ROUND(I183*H183,2)</f>
        <v>0</v>
      </c>
      <c r="BL183" s="18" t="s">
        <v>256</v>
      </c>
      <c r="BM183" s="216" t="s">
        <v>356</v>
      </c>
    </row>
    <row r="184" s="13" customFormat="1">
      <c r="A184" s="13"/>
      <c r="B184" s="228"/>
      <c r="C184" s="229"/>
      <c r="D184" s="230" t="s">
        <v>173</v>
      </c>
      <c r="E184" s="231" t="s">
        <v>19</v>
      </c>
      <c r="F184" s="232" t="s">
        <v>357</v>
      </c>
      <c r="G184" s="229"/>
      <c r="H184" s="233">
        <v>18</v>
      </c>
      <c r="I184" s="234"/>
      <c r="J184" s="229"/>
      <c r="K184" s="229"/>
      <c r="L184" s="235"/>
      <c r="M184" s="236"/>
      <c r="N184" s="237"/>
      <c r="O184" s="237"/>
      <c r="P184" s="237"/>
      <c r="Q184" s="237"/>
      <c r="R184" s="237"/>
      <c r="S184" s="237"/>
      <c r="T184" s="23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9" t="s">
        <v>173</v>
      </c>
      <c r="AU184" s="239" t="s">
        <v>81</v>
      </c>
      <c r="AV184" s="13" t="s">
        <v>81</v>
      </c>
      <c r="AW184" s="13" t="s">
        <v>33</v>
      </c>
      <c r="AX184" s="13" t="s">
        <v>79</v>
      </c>
      <c r="AY184" s="239" t="s">
        <v>119</v>
      </c>
    </row>
    <row r="185" s="2" customFormat="1" ht="16.5" customHeight="1">
      <c r="A185" s="39"/>
      <c r="B185" s="40"/>
      <c r="C185" s="251" t="s">
        <v>358</v>
      </c>
      <c r="D185" s="251" t="s">
        <v>306</v>
      </c>
      <c r="E185" s="252" t="s">
        <v>359</v>
      </c>
      <c r="F185" s="253" t="s">
        <v>360</v>
      </c>
      <c r="G185" s="254" t="s">
        <v>329</v>
      </c>
      <c r="H185" s="255">
        <v>40</v>
      </c>
      <c r="I185" s="256"/>
      <c r="J185" s="257">
        <f>ROUND(I185*H185,2)</f>
        <v>0</v>
      </c>
      <c r="K185" s="253" t="s">
        <v>139</v>
      </c>
      <c r="L185" s="258"/>
      <c r="M185" s="259" t="s">
        <v>19</v>
      </c>
      <c r="N185" s="260" t="s">
        <v>42</v>
      </c>
      <c r="O185" s="85"/>
      <c r="P185" s="214">
        <f>O185*H185</f>
        <v>0</v>
      </c>
      <c r="Q185" s="214">
        <v>4.0000000000000003E-05</v>
      </c>
      <c r="R185" s="214">
        <f>Q185*H185</f>
        <v>0.0016000000000000001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309</v>
      </c>
      <c r="AT185" s="216" t="s">
        <v>306</v>
      </c>
      <c r="AU185" s="216" t="s">
        <v>81</v>
      </c>
      <c r="AY185" s="18" t="s">
        <v>119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79</v>
      </c>
      <c r="BK185" s="217">
        <f>ROUND(I185*H185,2)</f>
        <v>0</v>
      </c>
      <c r="BL185" s="18" t="s">
        <v>256</v>
      </c>
      <c r="BM185" s="216" t="s">
        <v>361</v>
      </c>
    </row>
    <row r="186" s="13" customFormat="1">
      <c r="A186" s="13"/>
      <c r="B186" s="228"/>
      <c r="C186" s="229"/>
      <c r="D186" s="230" t="s">
        <v>173</v>
      </c>
      <c r="E186" s="231" t="s">
        <v>19</v>
      </c>
      <c r="F186" s="232" t="s">
        <v>362</v>
      </c>
      <c r="G186" s="229"/>
      <c r="H186" s="233">
        <v>40</v>
      </c>
      <c r="I186" s="234"/>
      <c r="J186" s="229"/>
      <c r="K186" s="229"/>
      <c r="L186" s="235"/>
      <c r="M186" s="236"/>
      <c r="N186" s="237"/>
      <c r="O186" s="237"/>
      <c r="P186" s="237"/>
      <c r="Q186" s="237"/>
      <c r="R186" s="237"/>
      <c r="S186" s="237"/>
      <c r="T186" s="23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9" t="s">
        <v>173</v>
      </c>
      <c r="AU186" s="239" t="s">
        <v>81</v>
      </c>
      <c r="AV186" s="13" t="s">
        <v>81</v>
      </c>
      <c r="AW186" s="13" t="s">
        <v>33</v>
      </c>
      <c r="AX186" s="13" t="s">
        <v>79</v>
      </c>
      <c r="AY186" s="239" t="s">
        <v>119</v>
      </c>
    </row>
    <row r="187" s="2" customFormat="1" ht="24.15" customHeight="1">
      <c r="A187" s="39"/>
      <c r="B187" s="40"/>
      <c r="C187" s="251" t="s">
        <v>363</v>
      </c>
      <c r="D187" s="251" t="s">
        <v>306</v>
      </c>
      <c r="E187" s="252" t="s">
        <v>364</v>
      </c>
      <c r="F187" s="253" t="s">
        <v>365</v>
      </c>
      <c r="G187" s="254" t="s">
        <v>366</v>
      </c>
      <c r="H187" s="255">
        <v>0.80000000000000004</v>
      </c>
      <c r="I187" s="256"/>
      <c r="J187" s="257">
        <f>ROUND(I187*H187,2)</f>
        <v>0</v>
      </c>
      <c r="K187" s="253" t="s">
        <v>139</v>
      </c>
      <c r="L187" s="258"/>
      <c r="M187" s="259" t="s">
        <v>19</v>
      </c>
      <c r="N187" s="260" t="s">
        <v>42</v>
      </c>
      <c r="O187" s="85"/>
      <c r="P187" s="214">
        <f>O187*H187</f>
        <v>0</v>
      </c>
      <c r="Q187" s="214">
        <v>0.0043299999999999996</v>
      </c>
      <c r="R187" s="214">
        <f>Q187*H187</f>
        <v>0.0034640000000000001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309</v>
      </c>
      <c r="AT187" s="216" t="s">
        <v>306</v>
      </c>
      <c r="AU187" s="216" t="s">
        <v>81</v>
      </c>
      <c r="AY187" s="18" t="s">
        <v>119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79</v>
      </c>
      <c r="BK187" s="217">
        <f>ROUND(I187*H187,2)</f>
        <v>0</v>
      </c>
      <c r="BL187" s="18" t="s">
        <v>256</v>
      </c>
      <c r="BM187" s="216" t="s">
        <v>367</v>
      </c>
    </row>
    <row r="188" s="13" customFormat="1">
      <c r="A188" s="13"/>
      <c r="B188" s="228"/>
      <c r="C188" s="229"/>
      <c r="D188" s="230" t="s">
        <v>173</v>
      </c>
      <c r="E188" s="231" t="s">
        <v>19</v>
      </c>
      <c r="F188" s="232" t="s">
        <v>368</v>
      </c>
      <c r="G188" s="229"/>
      <c r="H188" s="233">
        <v>0.80000000000000004</v>
      </c>
      <c r="I188" s="234"/>
      <c r="J188" s="229"/>
      <c r="K188" s="229"/>
      <c r="L188" s="235"/>
      <c r="M188" s="236"/>
      <c r="N188" s="237"/>
      <c r="O188" s="237"/>
      <c r="P188" s="237"/>
      <c r="Q188" s="237"/>
      <c r="R188" s="237"/>
      <c r="S188" s="237"/>
      <c r="T188" s="23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9" t="s">
        <v>173</v>
      </c>
      <c r="AU188" s="239" t="s">
        <v>81</v>
      </c>
      <c r="AV188" s="13" t="s">
        <v>81</v>
      </c>
      <c r="AW188" s="13" t="s">
        <v>33</v>
      </c>
      <c r="AX188" s="13" t="s">
        <v>79</v>
      </c>
      <c r="AY188" s="239" t="s">
        <v>119</v>
      </c>
    </row>
    <row r="189" s="2" customFormat="1" ht="24.15" customHeight="1">
      <c r="A189" s="39"/>
      <c r="B189" s="40"/>
      <c r="C189" s="251" t="s">
        <v>369</v>
      </c>
      <c r="D189" s="251" t="s">
        <v>306</v>
      </c>
      <c r="E189" s="252" t="s">
        <v>370</v>
      </c>
      <c r="F189" s="253" t="s">
        <v>371</v>
      </c>
      <c r="G189" s="254" t="s">
        <v>366</v>
      </c>
      <c r="H189" s="255">
        <v>1.6000000000000001</v>
      </c>
      <c r="I189" s="256"/>
      <c r="J189" s="257">
        <f>ROUND(I189*H189,2)</f>
        <v>0</v>
      </c>
      <c r="K189" s="253" t="s">
        <v>139</v>
      </c>
      <c r="L189" s="258"/>
      <c r="M189" s="259" t="s">
        <v>19</v>
      </c>
      <c r="N189" s="260" t="s">
        <v>42</v>
      </c>
      <c r="O189" s="85"/>
      <c r="P189" s="214">
        <f>O189*H189</f>
        <v>0</v>
      </c>
      <c r="Q189" s="214">
        <v>0.00175</v>
      </c>
      <c r="R189" s="214">
        <f>Q189*H189</f>
        <v>0.0028000000000000004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309</v>
      </c>
      <c r="AT189" s="216" t="s">
        <v>306</v>
      </c>
      <c r="AU189" s="216" t="s">
        <v>81</v>
      </c>
      <c r="AY189" s="18" t="s">
        <v>119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79</v>
      </c>
      <c r="BK189" s="217">
        <f>ROUND(I189*H189,2)</f>
        <v>0</v>
      </c>
      <c r="BL189" s="18" t="s">
        <v>256</v>
      </c>
      <c r="BM189" s="216" t="s">
        <v>372</v>
      </c>
    </row>
    <row r="190" s="13" customFormat="1">
      <c r="A190" s="13"/>
      <c r="B190" s="228"/>
      <c r="C190" s="229"/>
      <c r="D190" s="230" t="s">
        <v>173</v>
      </c>
      <c r="E190" s="231" t="s">
        <v>19</v>
      </c>
      <c r="F190" s="232" t="s">
        <v>373</v>
      </c>
      <c r="G190" s="229"/>
      <c r="H190" s="233">
        <v>1.6000000000000001</v>
      </c>
      <c r="I190" s="234"/>
      <c r="J190" s="229"/>
      <c r="K190" s="229"/>
      <c r="L190" s="235"/>
      <c r="M190" s="236"/>
      <c r="N190" s="237"/>
      <c r="O190" s="237"/>
      <c r="P190" s="237"/>
      <c r="Q190" s="237"/>
      <c r="R190" s="237"/>
      <c r="S190" s="237"/>
      <c r="T190" s="23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9" t="s">
        <v>173</v>
      </c>
      <c r="AU190" s="239" t="s">
        <v>81</v>
      </c>
      <c r="AV190" s="13" t="s">
        <v>81</v>
      </c>
      <c r="AW190" s="13" t="s">
        <v>33</v>
      </c>
      <c r="AX190" s="13" t="s">
        <v>79</v>
      </c>
      <c r="AY190" s="239" t="s">
        <v>119</v>
      </c>
    </row>
    <row r="191" s="2" customFormat="1" ht="21.75" customHeight="1">
      <c r="A191" s="39"/>
      <c r="B191" s="40"/>
      <c r="C191" s="205" t="s">
        <v>374</v>
      </c>
      <c r="D191" s="205" t="s">
        <v>122</v>
      </c>
      <c r="E191" s="206" t="s">
        <v>375</v>
      </c>
      <c r="F191" s="207" t="s">
        <v>376</v>
      </c>
      <c r="G191" s="208" t="s">
        <v>170</v>
      </c>
      <c r="H191" s="209">
        <v>768.83000000000004</v>
      </c>
      <c r="I191" s="210"/>
      <c r="J191" s="211">
        <f>ROUND(I191*H191,2)</f>
        <v>0</v>
      </c>
      <c r="K191" s="207" t="s">
        <v>19</v>
      </c>
      <c r="L191" s="45"/>
      <c r="M191" s="212" t="s">
        <v>19</v>
      </c>
      <c r="N191" s="213" t="s">
        <v>42</v>
      </c>
      <c r="O191" s="85"/>
      <c r="P191" s="214">
        <f>O191*H191</f>
        <v>0</v>
      </c>
      <c r="Q191" s="214">
        <v>0.019630000000000002</v>
      </c>
      <c r="R191" s="214">
        <f>Q191*H191</f>
        <v>15.092132900000003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256</v>
      </c>
      <c r="AT191" s="216" t="s">
        <v>122</v>
      </c>
      <c r="AU191" s="216" t="s">
        <v>81</v>
      </c>
      <c r="AY191" s="18" t="s">
        <v>119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79</v>
      </c>
      <c r="BK191" s="217">
        <f>ROUND(I191*H191,2)</f>
        <v>0</v>
      </c>
      <c r="BL191" s="18" t="s">
        <v>256</v>
      </c>
      <c r="BM191" s="216" t="s">
        <v>377</v>
      </c>
    </row>
    <row r="192" s="13" customFormat="1">
      <c r="A192" s="13"/>
      <c r="B192" s="228"/>
      <c r="C192" s="229"/>
      <c r="D192" s="230" t="s">
        <v>173</v>
      </c>
      <c r="E192" s="231" t="s">
        <v>19</v>
      </c>
      <c r="F192" s="232" t="s">
        <v>378</v>
      </c>
      <c r="G192" s="229"/>
      <c r="H192" s="233">
        <v>768.83000000000004</v>
      </c>
      <c r="I192" s="234"/>
      <c r="J192" s="229"/>
      <c r="K192" s="229"/>
      <c r="L192" s="235"/>
      <c r="M192" s="236"/>
      <c r="N192" s="237"/>
      <c r="O192" s="237"/>
      <c r="P192" s="237"/>
      <c r="Q192" s="237"/>
      <c r="R192" s="237"/>
      <c r="S192" s="237"/>
      <c r="T192" s="23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9" t="s">
        <v>173</v>
      </c>
      <c r="AU192" s="239" t="s">
        <v>81</v>
      </c>
      <c r="AV192" s="13" t="s">
        <v>81</v>
      </c>
      <c r="AW192" s="13" t="s">
        <v>33</v>
      </c>
      <c r="AX192" s="13" t="s">
        <v>79</v>
      </c>
      <c r="AY192" s="239" t="s">
        <v>119</v>
      </c>
    </row>
    <row r="193" s="2" customFormat="1" ht="24.15" customHeight="1">
      <c r="A193" s="39"/>
      <c r="B193" s="40"/>
      <c r="C193" s="205" t="s">
        <v>379</v>
      </c>
      <c r="D193" s="205" t="s">
        <v>122</v>
      </c>
      <c r="E193" s="206" t="s">
        <v>380</v>
      </c>
      <c r="F193" s="207" t="s">
        <v>381</v>
      </c>
      <c r="G193" s="208" t="s">
        <v>183</v>
      </c>
      <c r="H193" s="209">
        <v>27</v>
      </c>
      <c r="I193" s="210"/>
      <c r="J193" s="211">
        <f>ROUND(I193*H193,2)</f>
        <v>0</v>
      </c>
      <c r="K193" s="207" t="s">
        <v>139</v>
      </c>
      <c r="L193" s="45"/>
      <c r="M193" s="212" t="s">
        <v>19</v>
      </c>
      <c r="N193" s="213" t="s">
        <v>42</v>
      </c>
      <c r="O193" s="85"/>
      <c r="P193" s="214">
        <f>O193*H193</f>
        <v>0</v>
      </c>
      <c r="Q193" s="214">
        <v>0</v>
      </c>
      <c r="R193" s="214">
        <f>Q193*H193</f>
        <v>0</v>
      </c>
      <c r="S193" s="214">
        <v>0.0066</v>
      </c>
      <c r="T193" s="215">
        <f>S193*H193</f>
        <v>0.1782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256</v>
      </c>
      <c r="AT193" s="216" t="s">
        <v>122</v>
      </c>
      <c r="AU193" s="216" t="s">
        <v>81</v>
      </c>
      <c r="AY193" s="18" t="s">
        <v>119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79</v>
      </c>
      <c r="BK193" s="217">
        <f>ROUND(I193*H193,2)</f>
        <v>0</v>
      </c>
      <c r="BL193" s="18" t="s">
        <v>256</v>
      </c>
      <c r="BM193" s="216" t="s">
        <v>382</v>
      </c>
    </row>
    <row r="194" s="2" customFormat="1">
      <c r="A194" s="39"/>
      <c r="B194" s="40"/>
      <c r="C194" s="41"/>
      <c r="D194" s="218" t="s">
        <v>141</v>
      </c>
      <c r="E194" s="41"/>
      <c r="F194" s="219" t="s">
        <v>383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141</v>
      </c>
      <c r="AU194" s="18" t="s">
        <v>81</v>
      </c>
    </row>
    <row r="195" s="13" customFormat="1">
      <c r="A195" s="13"/>
      <c r="B195" s="228"/>
      <c r="C195" s="229"/>
      <c r="D195" s="230" t="s">
        <v>173</v>
      </c>
      <c r="E195" s="231" t="s">
        <v>19</v>
      </c>
      <c r="F195" s="232" t="s">
        <v>384</v>
      </c>
      <c r="G195" s="229"/>
      <c r="H195" s="233">
        <v>7</v>
      </c>
      <c r="I195" s="234"/>
      <c r="J195" s="229"/>
      <c r="K195" s="229"/>
      <c r="L195" s="235"/>
      <c r="M195" s="236"/>
      <c r="N195" s="237"/>
      <c r="O195" s="237"/>
      <c r="P195" s="237"/>
      <c r="Q195" s="237"/>
      <c r="R195" s="237"/>
      <c r="S195" s="237"/>
      <c r="T195" s="23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9" t="s">
        <v>173</v>
      </c>
      <c r="AU195" s="239" t="s">
        <v>81</v>
      </c>
      <c r="AV195" s="13" t="s">
        <v>81</v>
      </c>
      <c r="AW195" s="13" t="s">
        <v>33</v>
      </c>
      <c r="AX195" s="13" t="s">
        <v>71</v>
      </c>
      <c r="AY195" s="239" t="s">
        <v>119</v>
      </c>
    </row>
    <row r="196" s="13" customFormat="1">
      <c r="A196" s="13"/>
      <c r="B196" s="228"/>
      <c r="C196" s="229"/>
      <c r="D196" s="230" t="s">
        <v>173</v>
      </c>
      <c r="E196" s="231" t="s">
        <v>19</v>
      </c>
      <c r="F196" s="232" t="s">
        <v>385</v>
      </c>
      <c r="G196" s="229"/>
      <c r="H196" s="233">
        <v>20</v>
      </c>
      <c r="I196" s="234"/>
      <c r="J196" s="229"/>
      <c r="K196" s="229"/>
      <c r="L196" s="235"/>
      <c r="M196" s="236"/>
      <c r="N196" s="237"/>
      <c r="O196" s="237"/>
      <c r="P196" s="237"/>
      <c r="Q196" s="237"/>
      <c r="R196" s="237"/>
      <c r="S196" s="237"/>
      <c r="T196" s="23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9" t="s">
        <v>173</v>
      </c>
      <c r="AU196" s="239" t="s">
        <v>81</v>
      </c>
      <c r="AV196" s="13" t="s">
        <v>81</v>
      </c>
      <c r="AW196" s="13" t="s">
        <v>33</v>
      </c>
      <c r="AX196" s="13" t="s">
        <v>71</v>
      </c>
      <c r="AY196" s="239" t="s">
        <v>119</v>
      </c>
    </row>
    <row r="197" s="14" customFormat="1">
      <c r="A197" s="14"/>
      <c r="B197" s="240"/>
      <c r="C197" s="241"/>
      <c r="D197" s="230" t="s">
        <v>173</v>
      </c>
      <c r="E197" s="242" t="s">
        <v>19</v>
      </c>
      <c r="F197" s="243" t="s">
        <v>187</v>
      </c>
      <c r="G197" s="241"/>
      <c r="H197" s="244">
        <v>27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0" t="s">
        <v>173</v>
      </c>
      <c r="AU197" s="250" t="s">
        <v>81</v>
      </c>
      <c r="AV197" s="14" t="s">
        <v>145</v>
      </c>
      <c r="AW197" s="14" t="s">
        <v>33</v>
      </c>
      <c r="AX197" s="14" t="s">
        <v>79</v>
      </c>
      <c r="AY197" s="250" t="s">
        <v>119</v>
      </c>
    </row>
    <row r="198" s="2" customFormat="1" ht="24.15" customHeight="1">
      <c r="A198" s="39"/>
      <c r="B198" s="40"/>
      <c r="C198" s="205" t="s">
        <v>386</v>
      </c>
      <c r="D198" s="205" t="s">
        <v>122</v>
      </c>
      <c r="E198" s="206" t="s">
        <v>387</v>
      </c>
      <c r="F198" s="207" t="s">
        <v>388</v>
      </c>
      <c r="G198" s="208" t="s">
        <v>183</v>
      </c>
      <c r="H198" s="209">
        <v>16</v>
      </c>
      <c r="I198" s="210"/>
      <c r="J198" s="211">
        <f>ROUND(I198*H198,2)</f>
        <v>0</v>
      </c>
      <c r="K198" s="207" t="s">
        <v>139</v>
      </c>
      <c r="L198" s="45"/>
      <c r="M198" s="212" t="s">
        <v>19</v>
      </c>
      <c r="N198" s="213" t="s">
        <v>42</v>
      </c>
      <c r="O198" s="85"/>
      <c r="P198" s="214">
        <f>O198*H198</f>
        <v>0</v>
      </c>
      <c r="Q198" s="214">
        <v>0</v>
      </c>
      <c r="R198" s="214">
        <f>Q198*H198</f>
        <v>0</v>
      </c>
      <c r="S198" s="214">
        <v>0.012319999999999999</v>
      </c>
      <c r="T198" s="215">
        <f>S198*H198</f>
        <v>0.19711999999999999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256</v>
      </c>
      <c r="AT198" s="216" t="s">
        <v>122</v>
      </c>
      <c r="AU198" s="216" t="s">
        <v>81</v>
      </c>
      <c r="AY198" s="18" t="s">
        <v>119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79</v>
      </c>
      <c r="BK198" s="217">
        <f>ROUND(I198*H198,2)</f>
        <v>0</v>
      </c>
      <c r="BL198" s="18" t="s">
        <v>256</v>
      </c>
      <c r="BM198" s="216" t="s">
        <v>389</v>
      </c>
    </row>
    <row r="199" s="2" customFormat="1">
      <c r="A199" s="39"/>
      <c r="B199" s="40"/>
      <c r="C199" s="41"/>
      <c r="D199" s="218" t="s">
        <v>141</v>
      </c>
      <c r="E199" s="41"/>
      <c r="F199" s="219" t="s">
        <v>390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141</v>
      </c>
      <c r="AU199" s="18" t="s">
        <v>81</v>
      </c>
    </row>
    <row r="200" s="13" customFormat="1">
      <c r="A200" s="13"/>
      <c r="B200" s="228"/>
      <c r="C200" s="229"/>
      <c r="D200" s="230" t="s">
        <v>173</v>
      </c>
      <c r="E200" s="231" t="s">
        <v>19</v>
      </c>
      <c r="F200" s="232" t="s">
        <v>391</v>
      </c>
      <c r="G200" s="229"/>
      <c r="H200" s="233">
        <v>16</v>
      </c>
      <c r="I200" s="234"/>
      <c r="J200" s="229"/>
      <c r="K200" s="229"/>
      <c r="L200" s="235"/>
      <c r="M200" s="236"/>
      <c r="N200" s="237"/>
      <c r="O200" s="237"/>
      <c r="P200" s="237"/>
      <c r="Q200" s="237"/>
      <c r="R200" s="237"/>
      <c r="S200" s="237"/>
      <c r="T200" s="23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9" t="s">
        <v>173</v>
      </c>
      <c r="AU200" s="239" t="s">
        <v>81</v>
      </c>
      <c r="AV200" s="13" t="s">
        <v>81</v>
      </c>
      <c r="AW200" s="13" t="s">
        <v>33</v>
      </c>
      <c r="AX200" s="13" t="s">
        <v>79</v>
      </c>
      <c r="AY200" s="239" t="s">
        <v>119</v>
      </c>
    </row>
    <row r="201" s="2" customFormat="1" ht="24.15" customHeight="1">
      <c r="A201" s="39"/>
      <c r="B201" s="40"/>
      <c r="C201" s="205" t="s">
        <v>392</v>
      </c>
      <c r="D201" s="205" t="s">
        <v>122</v>
      </c>
      <c r="E201" s="206" t="s">
        <v>393</v>
      </c>
      <c r="F201" s="207" t="s">
        <v>394</v>
      </c>
      <c r="G201" s="208" t="s">
        <v>183</v>
      </c>
      <c r="H201" s="209">
        <v>144</v>
      </c>
      <c r="I201" s="210"/>
      <c r="J201" s="211">
        <f>ROUND(I201*H201,2)</f>
        <v>0</v>
      </c>
      <c r="K201" s="207" t="s">
        <v>139</v>
      </c>
      <c r="L201" s="45"/>
      <c r="M201" s="212" t="s">
        <v>19</v>
      </c>
      <c r="N201" s="213" t="s">
        <v>42</v>
      </c>
      <c r="O201" s="85"/>
      <c r="P201" s="214">
        <f>O201*H201</f>
        <v>0</v>
      </c>
      <c r="Q201" s="214">
        <v>0</v>
      </c>
      <c r="R201" s="214">
        <f>Q201*H201</f>
        <v>0</v>
      </c>
      <c r="S201" s="214">
        <v>0.012319999999999999</v>
      </c>
      <c r="T201" s="215">
        <f>S201*H201</f>
        <v>1.7740799999999999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256</v>
      </c>
      <c r="AT201" s="216" t="s">
        <v>122</v>
      </c>
      <c r="AU201" s="216" t="s">
        <v>81</v>
      </c>
      <c r="AY201" s="18" t="s">
        <v>119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79</v>
      </c>
      <c r="BK201" s="217">
        <f>ROUND(I201*H201,2)</f>
        <v>0</v>
      </c>
      <c r="BL201" s="18" t="s">
        <v>256</v>
      </c>
      <c r="BM201" s="216" t="s">
        <v>395</v>
      </c>
    </row>
    <row r="202" s="2" customFormat="1">
      <c r="A202" s="39"/>
      <c r="B202" s="40"/>
      <c r="C202" s="41"/>
      <c r="D202" s="218" t="s">
        <v>141</v>
      </c>
      <c r="E202" s="41"/>
      <c r="F202" s="219" t="s">
        <v>396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141</v>
      </c>
      <c r="AU202" s="18" t="s">
        <v>81</v>
      </c>
    </row>
    <row r="203" s="13" customFormat="1">
      <c r="A203" s="13"/>
      <c r="B203" s="228"/>
      <c r="C203" s="229"/>
      <c r="D203" s="230" t="s">
        <v>173</v>
      </c>
      <c r="E203" s="231" t="s">
        <v>19</v>
      </c>
      <c r="F203" s="232" t="s">
        <v>397</v>
      </c>
      <c r="G203" s="229"/>
      <c r="H203" s="233">
        <v>144</v>
      </c>
      <c r="I203" s="234"/>
      <c r="J203" s="229"/>
      <c r="K203" s="229"/>
      <c r="L203" s="235"/>
      <c r="M203" s="236"/>
      <c r="N203" s="237"/>
      <c r="O203" s="237"/>
      <c r="P203" s="237"/>
      <c r="Q203" s="237"/>
      <c r="R203" s="237"/>
      <c r="S203" s="237"/>
      <c r="T203" s="23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9" t="s">
        <v>173</v>
      </c>
      <c r="AU203" s="239" t="s">
        <v>81</v>
      </c>
      <c r="AV203" s="13" t="s">
        <v>81</v>
      </c>
      <c r="AW203" s="13" t="s">
        <v>33</v>
      </c>
      <c r="AX203" s="13" t="s">
        <v>79</v>
      </c>
      <c r="AY203" s="239" t="s">
        <v>119</v>
      </c>
    </row>
    <row r="204" s="2" customFormat="1" ht="24.15" customHeight="1">
      <c r="A204" s="39"/>
      <c r="B204" s="40"/>
      <c r="C204" s="205" t="s">
        <v>362</v>
      </c>
      <c r="D204" s="205" t="s">
        <v>122</v>
      </c>
      <c r="E204" s="206" t="s">
        <v>398</v>
      </c>
      <c r="F204" s="207" t="s">
        <v>399</v>
      </c>
      <c r="G204" s="208" t="s">
        <v>183</v>
      </c>
      <c r="H204" s="209">
        <v>5.5999999999999996</v>
      </c>
      <c r="I204" s="210"/>
      <c r="J204" s="211">
        <f>ROUND(I204*H204,2)</f>
        <v>0</v>
      </c>
      <c r="K204" s="207" t="s">
        <v>139</v>
      </c>
      <c r="L204" s="45"/>
      <c r="M204" s="212" t="s">
        <v>19</v>
      </c>
      <c r="N204" s="213" t="s">
        <v>42</v>
      </c>
      <c r="O204" s="85"/>
      <c r="P204" s="214">
        <f>O204*H204</f>
        <v>0</v>
      </c>
      <c r="Q204" s="214">
        <v>0</v>
      </c>
      <c r="R204" s="214">
        <f>Q204*H204</f>
        <v>0</v>
      </c>
      <c r="S204" s="214">
        <v>0.01584</v>
      </c>
      <c r="T204" s="215">
        <f>S204*H204</f>
        <v>0.088703999999999991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256</v>
      </c>
      <c r="AT204" s="216" t="s">
        <v>122</v>
      </c>
      <c r="AU204" s="216" t="s">
        <v>81</v>
      </c>
      <c r="AY204" s="18" t="s">
        <v>119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79</v>
      </c>
      <c r="BK204" s="217">
        <f>ROUND(I204*H204,2)</f>
        <v>0</v>
      </c>
      <c r="BL204" s="18" t="s">
        <v>256</v>
      </c>
      <c r="BM204" s="216" t="s">
        <v>400</v>
      </c>
    </row>
    <row r="205" s="2" customFormat="1">
      <c r="A205" s="39"/>
      <c r="B205" s="40"/>
      <c r="C205" s="41"/>
      <c r="D205" s="218" t="s">
        <v>141</v>
      </c>
      <c r="E205" s="41"/>
      <c r="F205" s="219" t="s">
        <v>401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141</v>
      </c>
      <c r="AU205" s="18" t="s">
        <v>81</v>
      </c>
    </row>
    <row r="206" s="13" customFormat="1">
      <c r="A206" s="13"/>
      <c r="B206" s="228"/>
      <c r="C206" s="229"/>
      <c r="D206" s="230" t="s">
        <v>173</v>
      </c>
      <c r="E206" s="231" t="s">
        <v>19</v>
      </c>
      <c r="F206" s="232" t="s">
        <v>402</v>
      </c>
      <c r="G206" s="229"/>
      <c r="H206" s="233">
        <v>5.5999999999999996</v>
      </c>
      <c r="I206" s="234"/>
      <c r="J206" s="229"/>
      <c r="K206" s="229"/>
      <c r="L206" s="235"/>
      <c r="M206" s="236"/>
      <c r="N206" s="237"/>
      <c r="O206" s="237"/>
      <c r="P206" s="237"/>
      <c r="Q206" s="237"/>
      <c r="R206" s="237"/>
      <c r="S206" s="237"/>
      <c r="T206" s="23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9" t="s">
        <v>173</v>
      </c>
      <c r="AU206" s="239" t="s">
        <v>81</v>
      </c>
      <c r="AV206" s="13" t="s">
        <v>81</v>
      </c>
      <c r="AW206" s="13" t="s">
        <v>33</v>
      </c>
      <c r="AX206" s="13" t="s">
        <v>79</v>
      </c>
      <c r="AY206" s="239" t="s">
        <v>119</v>
      </c>
    </row>
    <row r="207" s="2" customFormat="1" ht="24.15" customHeight="1">
      <c r="A207" s="39"/>
      <c r="B207" s="40"/>
      <c r="C207" s="205" t="s">
        <v>403</v>
      </c>
      <c r="D207" s="205" t="s">
        <v>122</v>
      </c>
      <c r="E207" s="206" t="s">
        <v>404</v>
      </c>
      <c r="F207" s="207" t="s">
        <v>405</v>
      </c>
      <c r="G207" s="208" t="s">
        <v>183</v>
      </c>
      <c r="H207" s="209">
        <v>20</v>
      </c>
      <c r="I207" s="210"/>
      <c r="J207" s="211">
        <f>ROUND(I207*H207,2)</f>
        <v>0</v>
      </c>
      <c r="K207" s="207" t="s">
        <v>139</v>
      </c>
      <c r="L207" s="45"/>
      <c r="M207" s="212" t="s">
        <v>19</v>
      </c>
      <c r="N207" s="213" t="s">
        <v>42</v>
      </c>
      <c r="O207" s="85"/>
      <c r="P207" s="214">
        <f>O207*H207</f>
        <v>0</v>
      </c>
      <c r="Q207" s="214">
        <v>0</v>
      </c>
      <c r="R207" s="214">
        <f>Q207*H207</f>
        <v>0</v>
      </c>
      <c r="S207" s="214">
        <v>0.01584</v>
      </c>
      <c r="T207" s="215">
        <f>S207*H207</f>
        <v>0.31679999999999997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256</v>
      </c>
      <c r="AT207" s="216" t="s">
        <v>122</v>
      </c>
      <c r="AU207" s="216" t="s">
        <v>81</v>
      </c>
      <c r="AY207" s="18" t="s">
        <v>119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79</v>
      </c>
      <c r="BK207" s="217">
        <f>ROUND(I207*H207,2)</f>
        <v>0</v>
      </c>
      <c r="BL207" s="18" t="s">
        <v>256</v>
      </c>
      <c r="BM207" s="216" t="s">
        <v>406</v>
      </c>
    </row>
    <row r="208" s="2" customFormat="1">
      <c r="A208" s="39"/>
      <c r="B208" s="40"/>
      <c r="C208" s="41"/>
      <c r="D208" s="218" t="s">
        <v>141</v>
      </c>
      <c r="E208" s="41"/>
      <c r="F208" s="219" t="s">
        <v>407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141</v>
      </c>
      <c r="AU208" s="18" t="s">
        <v>81</v>
      </c>
    </row>
    <row r="209" s="13" customFormat="1">
      <c r="A209" s="13"/>
      <c r="B209" s="228"/>
      <c r="C209" s="229"/>
      <c r="D209" s="230" t="s">
        <v>173</v>
      </c>
      <c r="E209" s="231" t="s">
        <v>19</v>
      </c>
      <c r="F209" s="232" t="s">
        <v>408</v>
      </c>
      <c r="G209" s="229"/>
      <c r="H209" s="233">
        <v>20</v>
      </c>
      <c r="I209" s="234"/>
      <c r="J209" s="229"/>
      <c r="K209" s="229"/>
      <c r="L209" s="235"/>
      <c r="M209" s="236"/>
      <c r="N209" s="237"/>
      <c r="O209" s="237"/>
      <c r="P209" s="237"/>
      <c r="Q209" s="237"/>
      <c r="R209" s="237"/>
      <c r="S209" s="237"/>
      <c r="T209" s="23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9" t="s">
        <v>173</v>
      </c>
      <c r="AU209" s="239" t="s">
        <v>81</v>
      </c>
      <c r="AV209" s="13" t="s">
        <v>81</v>
      </c>
      <c r="AW209" s="13" t="s">
        <v>33</v>
      </c>
      <c r="AX209" s="13" t="s">
        <v>79</v>
      </c>
      <c r="AY209" s="239" t="s">
        <v>119</v>
      </c>
    </row>
    <row r="210" s="2" customFormat="1" ht="16.5" customHeight="1">
      <c r="A210" s="39"/>
      <c r="B210" s="40"/>
      <c r="C210" s="205" t="s">
        <v>409</v>
      </c>
      <c r="D210" s="205" t="s">
        <v>122</v>
      </c>
      <c r="E210" s="206" t="s">
        <v>410</v>
      </c>
      <c r="F210" s="207" t="s">
        <v>411</v>
      </c>
      <c r="G210" s="208" t="s">
        <v>183</v>
      </c>
      <c r="H210" s="209">
        <v>27</v>
      </c>
      <c r="I210" s="210"/>
      <c r="J210" s="211">
        <f>ROUND(I210*H210,2)</f>
        <v>0</v>
      </c>
      <c r="K210" s="207" t="s">
        <v>139</v>
      </c>
      <c r="L210" s="45"/>
      <c r="M210" s="212" t="s">
        <v>19</v>
      </c>
      <c r="N210" s="213" t="s">
        <v>42</v>
      </c>
      <c r="O210" s="85"/>
      <c r="P210" s="214">
        <f>O210*H210</f>
        <v>0</v>
      </c>
      <c r="Q210" s="214">
        <v>0.0073200000000000001</v>
      </c>
      <c r="R210" s="214">
        <f>Q210*H210</f>
        <v>0.19764000000000001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256</v>
      </c>
      <c r="AT210" s="216" t="s">
        <v>122</v>
      </c>
      <c r="AU210" s="216" t="s">
        <v>81</v>
      </c>
      <c r="AY210" s="18" t="s">
        <v>119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79</v>
      </c>
      <c r="BK210" s="217">
        <f>ROUND(I210*H210,2)</f>
        <v>0</v>
      </c>
      <c r="BL210" s="18" t="s">
        <v>256</v>
      </c>
      <c r="BM210" s="216" t="s">
        <v>412</v>
      </c>
    </row>
    <row r="211" s="2" customFormat="1">
      <c r="A211" s="39"/>
      <c r="B211" s="40"/>
      <c r="C211" s="41"/>
      <c r="D211" s="218" t="s">
        <v>141</v>
      </c>
      <c r="E211" s="41"/>
      <c r="F211" s="219" t="s">
        <v>413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141</v>
      </c>
      <c r="AU211" s="18" t="s">
        <v>81</v>
      </c>
    </row>
    <row r="212" s="13" customFormat="1">
      <c r="A212" s="13"/>
      <c r="B212" s="228"/>
      <c r="C212" s="229"/>
      <c r="D212" s="230" t="s">
        <v>173</v>
      </c>
      <c r="E212" s="231" t="s">
        <v>19</v>
      </c>
      <c r="F212" s="232" t="s">
        <v>414</v>
      </c>
      <c r="G212" s="229"/>
      <c r="H212" s="233">
        <v>27</v>
      </c>
      <c r="I212" s="234"/>
      <c r="J212" s="229"/>
      <c r="K212" s="229"/>
      <c r="L212" s="235"/>
      <c r="M212" s="236"/>
      <c r="N212" s="237"/>
      <c r="O212" s="237"/>
      <c r="P212" s="237"/>
      <c r="Q212" s="237"/>
      <c r="R212" s="237"/>
      <c r="S212" s="237"/>
      <c r="T212" s="23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9" t="s">
        <v>173</v>
      </c>
      <c r="AU212" s="239" t="s">
        <v>81</v>
      </c>
      <c r="AV212" s="13" t="s">
        <v>81</v>
      </c>
      <c r="AW212" s="13" t="s">
        <v>33</v>
      </c>
      <c r="AX212" s="13" t="s">
        <v>79</v>
      </c>
      <c r="AY212" s="239" t="s">
        <v>119</v>
      </c>
    </row>
    <row r="213" s="2" customFormat="1" ht="16.5" customHeight="1">
      <c r="A213" s="39"/>
      <c r="B213" s="40"/>
      <c r="C213" s="205" t="s">
        <v>415</v>
      </c>
      <c r="D213" s="205" t="s">
        <v>122</v>
      </c>
      <c r="E213" s="206" t="s">
        <v>416</v>
      </c>
      <c r="F213" s="207" t="s">
        <v>417</v>
      </c>
      <c r="G213" s="208" t="s">
        <v>183</v>
      </c>
      <c r="H213" s="209">
        <v>160</v>
      </c>
      <c r="I213" s="210"/>
      <c r="J213" s="211">
        <f>ROUND(I213*H213,2)</f>
        <v>0</v>
      </c>
      <c r="K213" s="207" t="s">
        <v>139</v>
      </c>
      <c r="L213" s="45"/>
      <c r="M213" s="212" t="s">
        <v>19</v>
      </c>
      <c r="N213" s="213" t="s">
        <v>42</v>
      </c>
      <c r="O213" s="85"/>
      <c r="P213" s="214">
        <f>O213*H213</f>
        <v>0</v>
      </c>
      <c r="Q213" s="214">
        <v>0.01363</v>
      </c>
      <c r="R213" s="214">
        <f>Q213*H213</f>
        <v>2.1808000000000001</v>
      </c>
      <c r="S213" s="214">
        <v>0</v>
      </c>
      <c r="T213" s="21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6" t="s">
        <v>256</v>
      </c>
      <c r="AT213" s="216" t="s">
        <v>122</v>
      </c>
      <c r="AU213" s="216" t="s">
        <v>81</v>
      </c>
      <c r="AY213" s="18" t="s">
        <v>119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79</v>
      </c>
      <c r="BK213" s="217">
        <f>ROUND(I213*H213,2)</f>
        <v>0</v>
      </c>
      <c r="BL213" s="18" t="s">
        <v>256</v>
      </c>
      <c r="BM213" s="216" t="s">
        <v>418</v>
      </c>
    </row>
    <row r="214" s="2" customFormat="1">
      <c r="A214" s="39"/>
      <c r="B214" s="40"/>
      <c r="C214" s="41"/>
      <c r="D214" s="218" t="s">
        <v>141</v>
      </c>
      <c r="E214" s="41"/>
      <c r="F214" s="219" t="s">
        <v>419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141</v>
      </c>
      <c r="AU214" s="18" t="s">
        <v>81</v>
      </c>
    </row>
    <row r="215" s="13" customFormat="1">
      <c r="A215" s="13"/>
      <c r="B215" s="228"/>
      <c r="C215" s="229"/>
      <c r="D215" s="230" t="s">
        <v>173</v>
      </c>
      <c r="E215" s="231" t="s">
        <v>19</v>
      </c>
      <c r="F215" s="232" t="s">
        <v>420</v>
      </c>
      <c r="G215" s="229"/>
      <c r="H215" s="233">
        <v>160</v>
      </c>
      <c r="I215" s="234"/>
      <c r="J215" s="229"/>
      <c r="K215" s="229"/>
      <c r="L215" s="235"/>
      <c r="M215" s="236"/>
      <c r="N215" s="237"/>
      <c r="O215" s="237"/>
      <c r="P215" s="237"/>
      <c r="Q215" s="237"/>
      <c r="R215" s="237"/>
      <c r="S215" s="237"/>
      <c r="T215" s="23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9" t="s">
        <v>173</v>
      </c>
      <c r="AU215" s="239" t="s">
        <v>81</v>
      </c>
      <c r="AV215" s="13" t="s">
        <v>81</v>
      </c>
      <c r="AW215" s="13" t="s">
        <v>33</v>
      </c>
      <c r="AX215" s="13" t="s">
        <v>79</v>
      </c>
      <c r="AY215" s="239" t="s">
        <v>119</v>
      </c>
    </row>
    <row r="216" s="2" customFormat="1" ht="16.5" customHeight="1">
      <c r="A216" s="39"/>
      <c r="B216" s="40"/>
      <c r="C216" s="205" t="s">
        <v>421</v>
      </c>
      <c r="D216" s="205" t="s">
        <v>122</v>
      </c>
      <c r="E216" s="206" t="s">
        <v>422</v>
      </c>
      <c r="F216" s="207" t="s">
        <v>423</v>
      </c>
      <c r="G216" s="208" t="s">
        <v>183</v>
      </c>
      <c r="H216" s="209">
        <v>25.600000000000001</v>
      </c>
      <c r="I216" s="210"/>
      <c r="J216" s="211">
        <f>ROUND(I216*H216,2)</f>
        <v>0</v>
      </c>
      <c r="K216" s="207" t="s">
        <v>139</v>
      </c>
      <c r="L216" s="45"/>
      <c r="M216" s="212" t="s">
        <v>19</v>
      </c>
      <c r="N216" s="213" t="s">
        <v>42</v>
      </c>
      <c r="O216" s="85"/>
      <c r="P216" s="214">
        <f>O216*H216</f>
        <v>0</v>
      </c>
      <c r="Q216" s="214">
        <v>0.017520000000000001</v>
      </c>
      <c r="R216" s="214">
        <f>Q216*H216</f>
        <v>0.44851200000000002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256</v>
      </c>
      <c r="AT216" s="216" t="s">
        <v>122</v>
      </c>
      <c r="AU216" s="216" t="s">
        <v>81</v>
      </c>
      <c r="AY216" s="18" t="s">
        <v>119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79</v>
      </c>
      <c r="BK216" s="217">
        <f>ROUND(I216*H216,2)</f>
        <v>0</v>
      </c>
      <c r="BL216" s="18" t="s">
        <v>256</v>
      </c>
      <c r="BM216" s="216" t="s">
        <v>424</v>
      </c>
    </row>
    <row r="217" s="2" customFormat="1">
      <c r="A217" s="39"/>
      <c r="B217" s="40"/>
      <c r="C217" s="41"/>
      <c r="D217" s="218" t="s">
        <v>141</v>
      </c>
      <c r="E217" s="41"/>
      <c r="F217" s="219" t="s">
        <v>425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141</v>
      </c>
      <c r="AU217" s="18" t="s">
        <v>81</v>
      </c>
    </row>
    <row r="218" s="13" customFormat="1">
      <c r="A218" s="13"/>
      <c r="B218" s="228"/>
      <c r="C218" s="229"/>
      <c r="D218" s="230" t="s">
        <v>173</v>
      </c>
      <c r="E218" s="231" t="s">
        <v>19</v>
      </c>
      <c r="F218" s="232" t="s">
        <v>426</v>
      </c>
      <c r="G218" s="229"/>
      <c r="H218" s="233">
        <v>25.600000000000001</v>
      </c>
      <c r="I218" s="234"/>
      <c r="J218" s="229"/>
      <c r="K218" s="229"/>
      <c r="L218" s="235"/>
      <c r="M218" s="236"/>
      <c r="N218" s="237"/>
      <c r="O218" s="237"/>
      <c r="P218" s="237"/>
      <c r="Q218" s="237"/>
      <c r="R218" s="237"/>
      <c r="S218" s="237"/>
      <c r="T218" s="23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9" t="s">
        <v>173</v>
      </c>
      <c r="AU218" s="239" t="s">
        <v>81</v>
      </c>
      <c r="AV218" s="13" t="s">
        <v>81</v>
      </c>
      <c r="AW218" s="13" t="s">
        <v>33</v>
      </c>
      <c r="AX218" s="13" t="s">
        <v>79</v>
      </c>
      <c r="AY218" s="239" t="s">
        <v>119</v>
      </c>
    </row>
    <row r="219" s="2" customFormat="1" ht="24.15" customHeight="1">
      <c r="A219" s="39"/>
      <c r="B219" s="40"/>
      <c r="C219" s="205" t="s">
        <v>427</v>
      </c>
      <c r="D219" s="205" t="s">
        <v>122</v>
      </c>
      <c r="E219" s="206" t="s">
        <v>428</v>
      </c>
      <c r="F219" s="207" t="s">
        <v>429</v>
      </c>
      <c r="G219" s="208" t="s">
        <v>170</v>
      </c>
      <c r="H219" s="209">
        <v>31.68</v>
      </c>
      <c r="I219" s="210"/>
      <c r="J219" s="211">
        <f>ROUND(I219*H219,2)</f>
        <v>0</v>
      </c>
      <c r="K219" s="207" t="s">
        <v>139</v>
      </c>
      <c r="L219" s="45"/>
      <c r="M219" s="212" t="s">
        <v>19</v>
      </c>
      <c r="N219" s="213" t="s">
        <v>42</v>
      </c>
      <c r="O219" s="85"/>
      <c r="P219" s="214">
        <f>O219*H219</f>
        <v>0</v>
      </c>
      <c r="Q219" s="214">
        <v>0.0161</v>
      </c>
      <c r="R219" s="214">
        <f>Q219*H219</f>
        <v>0.51004799999999995</v>
      </c>
      <c r="S219" s="214">
        <v>0</v>
      </c>
      <c r="T219" s="21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6" t="s">
        <v>256</v>
      </c>
      <c r="AT219" s="216" t="s">
        <v>122</v>
      </c>
      <c r="AU219" s="216" t="s">
        <v>81</v>
      </c>
      <c r="AY219" s="18" t="s">
        <v>119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8" t="s">
        <v>79</v>
      </c>
      <c r="BK219" s="217">
        <f>ROUND(I219*H219,2)</f>
        <v>0</v>
      </c>
      <c r="BL219" s="18" t="s">
        <v>256</v>
      </c>
      <c r="BM219" s="216" t="s">
        <v>430</v>
      </c>
    </row>
    <row r="220" s="2" customFormat="1">
      <c r="A220" s="39"/>
      <c r="B220" s="40"/>
      <c r="C220" s="41"/>
      <c r="D220" s="218" t="s">
        <v>141</v>
      </c>
      <c r="E220" s="41"/>
      <c r="F220" s="219" t="s">
        <v>431</v>
      </c>
      <c r="G220" s="41"/>
      <c r="H220" s="41"/>
      <c r="I220" s="220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141</v>
      </c>
      <c r="AU220" s="18" t="s">
        <v>81</v>
      </c>
    </row>
    <row r="221" s="13" customFormat="1">
      <c r="A221" s="13"/>
      <c r="B221" s="228"/>
      <c r="C221" s="229"/>
      <c r="D221" s="230" t="s">
        <v>173</v>
      </c>
      <c r="E221" s="231" t="s">
        <v>19</v>
      </c>
      <c r="F221" s="232" t="s">
        <v>432</v>
      </c>
      <c r="G221" s="229"/>
      <c r="H221" s="233">
        <v>31.68</v>
      </c>
      <c r="I221" s="234"/>
      <c r="J221" s="229"/>
      <c r="K221" s="229"/>
      <c r="L221" s="235"/>
      <c r="M221" s="236"/>
      <c r="N221" s="237"/>
      <c r="O221" s="237"/>
      <c r="P221" s="237"/>
      <c r="Q221" s="237"/>
      <c r="R221" s="237"/>
      <c r="S221" s="237"/>
      <c r="T221" s="23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9" t="s">
        <v>173</v>
      </c>
      <c r="AU221" s="239" t="s">
        <v>81</v>
      </c>
      <c r="AV221" s="13" t="s">
        <v>81</v>
      </c>
      <c r="AW221" s="13" t="s">
        <v>33</v>
      </c>
      <c r="AX221" s="13" t="s">
        <v>79</v>
      </c>
      <c r="AY221" s="239" t="s">
        <v>119</v>
      </c>
    </row>
    <row r="222" s="2" customFormat="1" ht="24.15" customHeight="1">
      <c r="A222" s="39"/>
      <c r="B222" s="40"/>
      <c r="C222" s="205" t="s">
        <v>433</v>
      </c>
      <c r="D222" s="205" t="s">
        <v>122</v>
      </c>
      <c r="E222" s="206" t="s">
        <v>434</v>
      </c>
      <c r="F222" s="207" t="s">
        <v>435</v>
      </c>
      <c r="G222" s="208" t="s">
        <v>170</v>
      </c>
      <c r="H222" s="209">
        <v>999.47900000000004</v>
      </c>
      <c r="I222" s="210"/>
      <c r="J222" s="211">
        <f>ROUND(I222*H222,2)</f>
        <v>0</v>
      </c>
      <c r="K222" s="207" t="s">
        <v>139</v>
      </c>
      <c r="L222" s="45"/>
      <c r="M222" s="212" t="s">
        <v>19</v>
      </c>
      <c r="N222" s="213" t="s">
        <v>42</v>
      </c>
      <c r="O222" s="85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256</v>
      </c>
      <c r="AT222" s="216" t="s">
        <v>122</v>
      </c>
      <c r="AU222" s="216" t="s">
        <v>81</v>
      </c>
      <c r="AY222" s="18" t="s">
        <v>119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79</v>
      </c>
      <c r="BK222" s="217">
        <f>ROUND(I222*H222,2)</f>
        <v>0</v>
      </c>
      <c r="BL222" s="18" t="s">
        <v>256</v>
      </c>
      <c r="BM222" s="216" t="s">
        <v>436</v>
      </c>
    </row>
    <row r="223" s="2" customFormat="1">
      <c r="A223" s="39"/>
      <c r="B223" s="40"/>
      <c r="C223" s="41"/>
      <c r="D223" s="218" t="s">
        <v>141</v>
      </c>
      <c r="E223" s="41"/>
      <c r="F223" s="219" t="s">
        <v>437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141</v>
      </c>
      <c r="AU223" s="18" t="s">
        <v>81</v>
      </c>
    </row>
    <row r="224" s="13" customFormat="1">
      <c r="A224" s="13"/>
      <c r="B224" s="228"/>
      <c r="C224" s="229"/>
      <c r="D224" s="230" t="s">
        <v>173</v>
      </c>
      <c r="E224" s="231" t="s">
        <v>19</v>
      </c>
      <c r="F224" s="232" t="s">
        <v>438</v>
      </c>
      <c r="G224" s="229"/>
      <c r="H224" s="233">
        <v>230.649</v>
      </c>
      <c r="I224" s="234"/>
      <c r="J224" s="229"/>
      <c r="K224" s="229"/>
      <c r="L224" s="235"/>
      <c r="M224" s="236"/>
      <c r="N224" s="237"/>
      <c r="O224" s="237"/>
      <c r="P224" s="237"/>
      <c r="Q224" s="237"/>
      <c r="R224" s="237"/>
      <c r="S224" s="237"/>
      <c r="T224" s="23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9" t="s">
        <v>173</v>
      </c>
      <c r="AU224" s="239" t="s">
        <v>81</v>
      </c>
      <c r="AV224" s="13" t="s">
        <v>81</v>
      </c>
      <c r="AW224" s="13" t="s">
        <v>33</v>
      </c>
      <c r="AX224" s="13" t="s">
        <v>71</v>
      </c>
      <c r="AY224" s="239" t="s">
        <v>119</v>
      </c>
    </row>
    <row r="225" s="13" customFormat="1">
      <c r="A225" s="13"/>
      <c r="B225" s="228"/>
      <c r="C225" s="229"/>
      <c r="D225" s="230" t="s">
        <v>173</v>
      </c>
      <c r="E225" s="231" t="s">
        <v>19</v>
      </c>
      <c r="F225" s="232" t="s">
        <v>439</v>
      </c>
      <c r="G225" s="229"/>
      <c r="H225" s="233">
        <v>768.83000000000004</v>
      </c>
      <c r="I225" s="234"/>
      <c r="J225" s="229"/>
      <c r="K225" s="229"/>
      <c r="L225" s="235"/>
      <c r="M225" s="236"/>
      <c r="N225" s="237"/>
      <c r="O225" s="237"/>
      <c r="P225" s="237"/>
      <c r="Q225" s="237"/>
      <c r="R225" s="237"/>
      <c r="S225" s="237"/>
      <c r="T225" s="23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9" t="s">
        <v>173</v>
      </c>
      <c r="AU225" s="239" t="s">
        <v>81</v>
      </c>
      <c r="AV225" s="13" t="s">
        <v>81</v>
      </c>
      <c r="AW225" s="13" t="s">
        <v>33</v>
      </c>
      <c r="AX225" s="13" t="s">
        <v>71</v>
      </c>
      <c r="AY225" s="239" t="s">
        <v>119</v>
      </c>
    </row>
    <row r="226" s="14" customFormat="1">
      <c r="A226" s="14"/>
      <c r="B226" s="240"/>
      <c r="C226" s="241"/>
      <c r="D226" s="230" t="s">
        <v>173</v>
      </c>
      <c r="E226" s="242" t="s">
        <v>19</v>
      </c>
      <c r="F226" s="243" t="s">
        <v>187</v>
      </c>
      <c r="G226" s="241"/>
      <c r="H226" s="244">
        <v>999.47900000000004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0" t="s">
        <v>173</v>
      </c>
      <c r="AU226" s="250" t="s">
        <v>81</v>
      </c>
      <c r="AV226" s="14" t="s">
        <v>145</v>
      </c>
      <c r="AW226" s="14" t="s">
        <v>33</v>
      </c>
      <c r="AX226" s="14" t="s">
        <v>79</v>
      </c>
      <c r="AY226" s="250" t="s">
        <v>119</v>
      </c>
    </row>
    <row r="227" s="2" customFormat="1" ht="16.5" customHeight="1">
      <c r="A227" s="39"/>
      <c r="B227" s="40"/>
      <c r="C227" s="251" t="s">
        <v>440</v>
      </c>
      <c r="D227" s="251" t="s">
        <v>306</v>
      </c>
      <c r="E227" s="252" t="s">
        <v>441</v>
      </c>
      <c r="F227" s="253" t="s">
        <v>442</v>
      </c>
      <c r="G227" s="254" t="s">
        <v>177</v>
      </c>
      <c r="H227" s="255">
        <v>27.292999999999999</v>
      </c>
      <c r="I227" s="256"/>
      <c r="J227" s="257">
        <f>ROUND(I227*H227,2)</f>
        <v>0</v>
      </c>
      <c r="K227" s="253" t="s">
        <v>139</v>
      </c>
      <c r="L227" s="258"/>
      <c r="M227" s="259" t="s">
        <v>19</v>
      </c>
      <c r="N227" s="260" t="s">
        <v>42</v>
      </c>
      <c r="O227" s="85"/>
      <c r="P227" s="214">
        <f>O227*H227</f>
        <v>0</v>
      </c>
      <c r="Q227" s="214">
        <v>0.5</v>
      </c>
      <c r="R227" s="214">
        <f>Q227*H227</f>
        <v>13.6465</v>
      </c>
      <c r="S227" s="214">
        <v>0</v>
      </c>
      <c r="T227" s="21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6" t="s">
        <v>309</v>
      </c>
      <c r="AT227" s="216" t="s">
        <v>306</v>
      </c>
      <c r="AU227" s="216" t="s">
        <v>81</v>
      </c>
      <c r="AY227" s="18" t="s">
        <v>119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8" t="s">
        <v>79</v>
      </c>
      <c r="BK227" s="217">
        <f>ROUND(I227*H227,2)</f>
        <v>0</v>
      </c>
      <c r="BL227" s="18" t="s">
        <v>256</v>
      </c>
      <c r="BM227" s="216" t="s">
        <v>443</v>
      </c>
    </row>
    <row r="228" s="13" customFormat="1">
      <c r="A228" s="13"/>
      <c r="B228" s="228"/>
      <c r="C228" s="229"/>
      <c r="D228" s="230" t="s">
        <v>173</v>
      </c>
      <c r="E228" s="231" t="s">
        <v>19</v>
      </c>
      <c r="F228" s="232" t="s">
        <v>444</v>
      </c>
      <c r="G228" s="229"/>
      <c r="H228" s="233">
        <v>5.766</v>
      </c>
      <c r="I228" s="234"/>
      <c r="J228" s="229"/>
      <c r="K228" s="229"/>
      <c r="L228" s="235"/>
      <c r="M228" s="236"/>
      <c r="N228" s="237"/>
      <c r="O228" s="237"/>
      <c r="P228" s="237"/>
      <c r="Q228" s="237"/>
      <c r="R228" s="237"/>
      <c r="S228" s="237"/>
      <c r="T228" s="23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9" t="s">
        <v>173</v>
      </c>
      <c r="AU228" s="239" t="s">
        <v>81</v>
      </c>
      <c r="AV228" s="13" t="s">
        <v>81</v>
      </c>
      <c r="AW228" s="13" t="s">
        <v>33</v>
      </c>
      <c r="AX228" s="13" t="s">
        <v>71</v>
      </c>
      <c r="AY228" s="239" t="s">
        <v>119</v>
      </c>
    </row>
    <row r="229" s="13" customFormat="1">
      <c r="A229" s="13"/>
      <c r="B229" s="228"/>
      <c r="C229" s="229"/>
      <c r="D229" s="230" t="s">
        <v>173</v>
      </c>
      <c r="E229" s="231" t="s">
        <v>19</v>
      </c>
      <c r="F229" s="232" t="s">
        <v>445</v>
      </c>
      <c r="G229" s="229"/>
      <c r="H229" s="233">
        <v>21.527000000000001</v>
      </c>
      <c r="I229" s="234"/>
      <c r="J229" s="229"/>
      <c r="K229" s="229"/>
      <c r="L229" s="235"/>
      <c r="M229" s="236"/>
      <c r="N229" s="237"/>
      <c r="O229" s="237"/>
      <c r="P229" s="237"/>
      <c r="Q229" s="237"/>
      <c r="R229" s="237"/>
      <c r="S229" s="237"/>
      <c r="T229" s="23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9" t="s">
        <v>173</v>
      </c>
      <c r="AU229" s="239" t="s">
        <v>81</v>
      </c>
      <c r="AV229" s="13" t="s">
        <v>81</v>
      </c>
      <c r="AW229" s="13" t="s">
        <v>33</v>
      </c>
      <c r="AX229" s="13" t="s">
        <v>71</v>
      </c>
      <c r="AY229" s="239" t="s">
        <v>119</v>
      </c>
    </row>
    <row r="230" s="14" customFormat="1">
      <c r="A230" s="14"/>
      <c r="B230" s="240"/>
      <c r="C230" s="241"/>
      <c r="D230" s="230" t="s">
        <v>173</v>
      </c>
      <c r="E230" s="242" t="s">
        <v>19</v>
      </c>
      <c r="F230" s="243" t="s">
        <v>187</v>
      </c>
      <c r="G230" s="241"/>
      <c r="H230" s="244">
        <v>27.292999999999999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0" t="s">
        <v>173</v>
      </c>
      <c r="AU230" s="250" t="s">
        <v>81</v>
      </c>
      <c r="AV230" s="14" t="s">
        <v>145</v>
      </c>
      <c r="AW230" s="14" t="s">
        <v>33</v>
      </c>
      <c r="AX230" s="14" t="s">
        <v>79</v>
      </c>
      <c r="AY230" s="250" t="s">
        <v>119</v>
      </c>
    </row>
    <row r="231" s="2" customFormat="1" ht="24.15" customHeight="1">
      <c r="A231" s="39"/>
      <c r="B231" s="40"/>
      <c r="C231" s="205" t="s">
        <v>446</v>
      </c>
      <c r="D231" s="205" t="s">
        <v>122</v>
      </c>
      <c r="E231" s="206" t="s">
        <v>447</v>
      </c>
      <c r="F231" s="207" t="s">
        <v>448</v>
      </c>
      <c r="G231" s="208" t="s">
        <v>170</v>
      </c>
      <c r="H231" s="209">
        <v>230.649</v>
      </c>
      <c r="I231" s="210"/>
      <c r="J231" s="211">
        <f>ROUND(I231*H231,2)</f>
        <v>0</v>
      </c>
      <c r="K231" s="207" t="s">
        <v>139</v>
      </c>
      <c r="L231" s="45"/>
      <c r="M231" s="212" t="s">
        <v>19</v>
      </c>
      <c r="N231" s="213" t="s">
        <v>42</v>
      </c>
      <c r="O231" s="85"/>
      <c r="P231" s="214">
        <f>O231*H231</f>
        <v>0</v>
      </c>
      <c r="Q231" s="214">
        <v>0</v>
      </c>
      <c r="R231" s="214">
        <f>Q231*H231</f>
        <v>0</v>
      </c>
      <c r="S231" s="214">
        <v>0.014999999999999999</v>
      </c>
      <c r="T231" s="215">
        <f>S231*H231</f>
        <v>3.4597349999999998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6" t="s">
        <v>256</v>
      </c>
      <c r="AT231" s="216" t="s">
        <v>122</v>
      </c>
      <c r="AU231" s="216" t="s">
        <v>81</v>
      </c>
      <c r="AY231" s="18" t="s">
        <v>119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79</v>
      </c>
      <c r="BK231" s="217">
        <f>ROUND(I231*H231,2)</f>
        <v>0</v>
      </c>
      <c r="BL231" s="18" t="s">
        <v>256</v>
      </c>
      <c r="BM231" s="216" t="s">
        <v>449</v>
      </c>
    </row>
    <row r="232" s="2" customFormat="1">
      <c r="A232" s="39"/>
      <c r="B232" s="40"/>
      <c r="C232" s="41"/>
      <c r="D232" s="218" t="s">
        <v>141</v>
      </c>
      <c r="E232" s="41"/>
      <c r="F232" s="219" t="s">
        <v>450</v>
      </c>
      <c r="G232" s="41"/>
      <c r="H232" s="41"/>
      <c r="I232" s="220"/>
      <c r="J232" s="41"/>
      <c r="K232" s="41"/>
      <c r="L232" s="45"/>
      <c r="M232" s="221"/>
      <c r="N232" s="222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141</v>
      </c>
      <c r="AU232" s="18" t="s">
        <v>81</v>
      </c>
    </row>
    <row r="233" s="13" customFormat="1">
      <c r="A233" s="13"/>
      <c r="B233" s="228"/>
      <c r="C233" s="229"/>
      <c r="D233" s="230" t="s">
        <v>173</v>
      </c>
      <c r="E233" s="231" t="s">
        <v>19</v>
      </c>
      <c r="F233" s="232" t="s">
        <v>451</v>
      </c>
      <c r="G233" s="229"/>
      <c r="H233" s="233">
        <v>230.649</v>
      </c>
      <c r="I233" s="234"/>
      <c r="J233" s="229"/>
      <c r="K233" s="229"/>
      <c r="L233" s="235"/>
      <c r="M233" s="236"/>
      <c r="N233" s="237"/>
      <c r="O233" s="237"/>
      <c r="P233" s="237"/>
      <c r="Q233" s="237"/>
      <c r="R233" s="237"/>
      <c r="S233" s="237"/>
      <c r="T233" s="23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9" t="s">
        <v>173</v>
      </c>
      <c r="AU233" s="239" t="s">
        <v>81</v>
      </c>
      <c r="AV233" s="13" t="s">
        <v>81</v>
      </c>
      <c r="AW233" s="13" t="s">
        <v>33</v>
      </c>
      <c r="AX233" s="13" t="s">
        <v>79</v>
      </c>
      <c r="AY233" s="239" t="s">
        <v>119</v>
      </c>
    </row>
    <row r="234" s="2" customFormat="1" ht="16.5" customHeight="1">
      <c r="A234" s="39"/>
      <c r="B234" s="40"/>
      <c r="C234" s="205" t="s">
        <v>452</v>
      </c>
      <c r="D234" s="205" t="s">
        <v>122</v>
      </c>
      <c r="E234" s="206" t="s">
        <v>453</v>
      </c>
      <c r="F234" s="207" t="s">
        <v>454</v>
      </c>
      <c r="G234" s="208" t="s">
        <v>183</v>
      </c>
      <c r="H234" s="209">
        <v>896.96799999999996</v>
      </c>
      <c r="I234" s="210"/>
      <c r="J234" s="211">
        <f>ROUND(I234*H234,2)</f>
        <v>0</v>
      </c>
      <c r="K234" s="207" t="s">
        <v>139</v>
      </c>
      <c r="L234" s="45"/>
      <c r="M234" s="212" t="s">
        <v>19</v>
      </c>
      <c r="N234" s="213" t="s">
        <v>42</v>
      </c>
      <c r="O234" s="85"/>
      <c r="P234" s="214">
        <f>O234*H234</f>
        <v>0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256</v>
      </c>
      <c r="AT234" s="216" t="s">
        <v>122</v>
      </c>
      <c r="AU234" s="216" t="s">
        <v>81</v>
      </c>
      <c r="AY234" s="18" t="s">
        <v>119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79</v>
      </c>
      <c r="BK234" s="217">
        <f>ROUND(I234*H234,2)</f>
        <v>0</v>
      </c>
      <c r="BL234" s="18" t="s">
        <v>256</v>
      </c>
      <c r="BM234" s="216" t="s">
        <v>455</v>
      </c>
    </row>
    <row r="235" s="2" customFormat="1">
      <c r="A235" s="39"/>
      <c r="B235" s="40"/>
      <c r="C235" s="41"/>
      <c r="D235" s="218" t="s">
        <v>141</v>
      </c>
      <c r="E235" s="41"/>
      <c r="F235" s="219" t="s">
        <v>456</v>
      </c>
      <c r="G235" s="41"/>
      <c r="H235" s="41"/>
      <c r="I235" s="220"/>
      <c r="J235" s="41"/>
      <c r="K235" s="41"/>
      <c r="L235" s="45"/>
      <c r="M235" s="221"/>
      <c r="N235" s="222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141</v>
      </c>
      <c r="AU235" s="18" t="s">
        <v>81</v>
      </c>
    </row>
    <row r="236" s="13" customFormat="1">
      <c r="A236" s="13"/>
      <c r="B236" s="228"/>
      <c r="C236" s="229"/>
      <c r="D236" s="230" t="s">
        <v>173</v>
      </c>
      <c r="E236" s="231" t="s">
        <v>19</v>
      </c>
      <c r="F236" s="232" t="s">
        <v>457</v>
      </c>
      <c r="G236" s="229"/>
      <c r="H236" s="233">
        <v>896.96799999999996</v>
      </c>
      <c r="I236" s="234"/>
      <c r="J236" s="229"/>
      <c r="K236" s="229"/>
      <c r="L236" s="235"/>
      <c r="M236" s="236"/>
      <c r="N236" s="237"/>
      <c r="O236" s="237"/>
      <c r="P236" s="237"/>
      <c r="Q236" s="237"/>
      <c r="R236" s="237"/>
      <c r="S236" s="237"/>
      <c r="T236" s="23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9" t="s">
        <v>173</v>
      </c>
      <c r="AU236" s="239" t="s">
        <v>81</v>
      </c>
      <c r="AV236" s="13" t="s">
        <v>81</v>
      </c>
      <c r="AW236" s="13" t="s">
        <v>33</v>
      </c>
      <c r="AX236" s="13" t="s">
        <v>79</v>
      </c>
      <c r="AY236" s="239" t="s">
        <v>119</v>
      </c>
    </row>
    <row r="237" s="2" customFormat="1" ht="16.5" customHeight="1">
      <c r="A237" s="39"/>
      <c r="B237" s="40"/>
      <c r="C237" s="251" t="s">
        <v>458</v>
      </c>
      <c r="D237" s="251" t="s">
        <v>306</v>
      </c>
      <c r="E237" s="252" t="s">
        <v>459</v>
      </c>
      <c r="F237" s="253" t="s">
        <v>460</v>
      </c>
      <c r="G237" s="254" t="s">
        <v>177</v>
      </c>
      <c r="H237" s="255">
        <v>5.3819999999999997</v>
      </c>
      <c r="I237" s="256"/>
      <c r="J237" s="257">
        <f>ROUND(I237*H237,2)</f>
        <v>0</v>
      </c>
      <c r="K237" s="253" t="s">
        <v>139</v>
      </c>
      <c r="L237" s="258"/>
      <c r="M237" s="259" t="s">
        <v>19</v>
      </c>
      <c r="N237" s="260" t="s">
        <v>42</v>
      </c>
      <c r="O237" s="85"/>
      <c r="P237" s="214">
        <f>O237*H237</f>
        <v>0</v>
      </c>
      <c r="Q237" s="214">
        <v>0.5</v>
      </c>
      <c r="R237" s="214">
        <f>Q237*H237</f>
        <v>2.6909999999999998</v>
      </c>
      <c r="S237" s="214">
        <v>0</v>
      </c>
      <c r="T237" s="21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309</v>
      </c>
      <c r="AT237" s="216" t="s">
        <v>306</v>
      </c>
      <c r="AU237" s="216" t="s">
        <v>81</v>
      </c>
      <c r="AY237" s="18" t="s">
        <v>119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79</v>
      </c>
      <c r="BK237" s="217">
        <f>ROUND(I237*H237,2)</f>
        <v>0</v>
      </c>
      <c r="BL237" s="18" t="s">
        <v>256</v>
      </c>
      <c r="BM237" s="216" t="s">
        <v>461</v>
      </c>
    </row>
    <row r="238" s="13" customFormat="1">
      <c r="A238" s="13"/>
      <c r="B238" s="228"/>
      <c r="C238" s="229"/>
      <c r="D238" s="230" t="s">
        <v>173</v>
      </c>
      <c r="E238" s="231" t="s">
        <v>19</v>
      </c>
      <c r="F238" s="232" t="s">
        <v>462</v>
      </c>
      <c r="G238" s="229"/>
      <c r="H238" s="233">
        <v>5.3819999999999997</v>
      </c>
      <c r="I238" s="234"/>
      <c r="J238" s="229"/>
      <c r="K238" s="229"/>
      <c r="L238" s="235"/>
      <c r="M238" s="236"/>
      <c r="N238" s="237"/>
      <c r="O238" s="237"/>
      <c r="P238" s="237"/>
      <c r="Q238" s="237"/>
      <c r="R238" s="237"/>
      <c r="S238" s="237"/>
      <c r="T238" s="23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9" t="s">
        <v>173</v>
      </c>
      <c r="AU238" s="239" t="s">
        <v>81</v>
      </c>
      <c r="AV238" s="13" t="s">
        <v>81</v>
      </c>
      <c r="AW238" s="13" t="s">
        <v>33</v>
      </c>
      <c r="AX238" s="13" t="s">
        <v>79</v>
      </c>
      <c r="AY238" s="239" t="s">
        <v>119</v>
      </c>
    </row>
    <row r="239" s="2" customFormat="1" ht="24.15" customHeight="1">
      <c r="A239" s="39"/>
      <c r="B239" s="40"/>
      <c r="C239" s="251" t="s">
        <v>463</v>
      </c>
      <c r="D239" s="251" t="s">
        <v>306</v>
      </c>
      <c r="E239" s="252" t="s">
        <v>464</v>
      </c>
      <c r="F239" s="253" t="s">
        <v>465</v>
      </c>
      <c r="G239" s="254" t="s">
        <v>329</v>
      </c>
      <c r="H239" s="255">
        <v>124</v>
      </c>
      <c r="I239" s="256"/>
      <c r="J239" s="257">
        <f>ROUND(I239*H239,2)</f>
        <v>0</v>
      </c>
      <c r="K239" s="253" t="s">
        <v>19</v>
      </c>
      <c r="L239" s="258"/>
      <c r="M239" s="259" t="s">
        <v>19</v>
      </c>
      <c r="N239" s="260" t="s">
        <v>42</v>
      </c>
      <c r="O239" s="85"/>
      <c r="P239" s="214">
        <f>O239*H239</f>
        <v>0</v>
      </c>
      <c r="Q239" s="214">
        <v>0.001</v>
      </c>
      <c r="R239" s="214">
        <f>Q239*H239</f>
        <v>0.124</v>
      </c>
      <c r="S239" s="214">
        <v>0</v>
      </c>
      <c r="T239" s="21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6" t="s">
        <v>309</v>
      </c>
      <c r="AT239" s="216" t="s">
        <v>306</v>
      </c>
      <c r="AU239" s="216" t="s">
        <v>81</v>
      </c>
      <c r="AY239" s="18" t="s">
        <v>119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8" t="s">
        <v>79</v>
      </c>
      <c r="BK239" s="217">
        <f>ROUND(I239*H239,2)</f>
        <v>0</v>
      </c>
      <c r="BL239" s="18" t="s">
        <v>256</v>
      </c>
      <c r="BM239" s="216" t="s">
        <v>466</v>
      </c>
    </row>
    <row r="240" s="2" customFormat="1" ht="21.75" customHeight="1">
      <c r="A240" s="39"/>
      <c r="B240" s="40"/>
      <c r="C240" s="205" t="s">
        <v>467</v>
      </c>
      <c r="D240" s="205" t="s">
        <v>122</v>
      </c>
      <c r="E240" s="206" t="s">
        <v>468</v>
      </c>
      <c r="F240" s="207" t="s">
        <v>469</v>
      </c>
      <c r="G240" s="208" t="s">
        <v>470</v>
      </c>
      <c r="H240" s="209">
        <v>1</v>
      </c>
      <c r="I240" s="210"/>
      <c r="J240" s="211">
        <f>ROUND(I240*H240,2)</f>
        <v>0</v>
      </c>
      <c r="K240" s="207" t="s">
        <v>19</v>
      </c>
      <c r="L240" s="45"/>
      <c r="M240" s="212" t="s">
        <v>19</v>
      </c>
      <c r="N240" s="213" t="s">
        <v>42</v>
      </c>
      <c r="O240" s="85"/>
      <c r="P240" s="214">
        <f>O240*H240</f>
        <v>0</v>
      </c>
      <c r="Q240" s="214">
        <v>0.10065</v>
      </c>
      <c r="R240" s="214">
        <f>Q240*H240</f>
        <v>0.10065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256</v>
      </c>
      <c r="AT240" s="216" t="s">
        <v>122</v>
      </c>
      <c r="AU240" s="216" t="s">
        <v>81</v>
      </c>
      <c r="AY240" s="18" t="s">
        <v>119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79</v>
      </c>
      <c r="BK240" s="217">
        <f>ROUND(I240*H240,2)</f>
        <v>0</v>
      </c>
      <c r="BL240" s="18" t="s">
        <v>256</v>
      </c>
      <c r="BM240" s="216" t="s">
        <v>471</v>
      </c>
    </row>
    <row r="241" s="2" customFormat="1" ht="24.15" customHeight="1">
      <c r="A241" s="39"/>
      <c r="B241" s="40"/>
      <c r="C241" s="205" t="s">
        <v>472</v>
      </c>
      <c r="D241" s="205" t="s">
        <v>122</v>
      </c>
      <c r="E241" s="206" t="s">
        <v>473</v>
      </c>
      <c r="F241" s="207" t="s">
        <v>474</v>
      </c>
      <c r="G241" s="208" t="s">
        <v>253</v>
      </c>
      <c r="H241" s="209">
        <v>35.152000000000001</v>
      </c>
      <c r="I241" s="210"/>
      <c r="J241" s="211">
        <f>ROUND(I241*H241,2)</f>
        <v>0</v>
      </c>
      <c r="K241" s="207" t="s">
        <v>139</v>
      </c>
      <c r="L241" s="45"/>
      <c r="M241" s="212" t="s">
        <v>19</v>
      </c>
      <c r="N241" s="213" t="s">
        <v>42</v>
      </c>
      <c r="O241" s="85"/>
      <c r="P241" s="214">
        <f>O241*H241</f>
        <v>0</v>
      </c>
      <c r="Q241" s="214">
        <v>0</v>
      </c>
      <c r="R241" s="214">
        <f>Q241*H241</f>
        <v>0</v>
      </c>
      <c r="S241" s="214">
        <v>0</v>
      </c>
      <c r="T241" s="21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6" t="s">
        <v>256</v>
      </c>
      <c r="AT241" s="216" t="s">
        <v>122</v>
      </c>
      <c r="AU241" s="216" t="s">
        <v>81</v>
      </c>
      <c r="AY241" s="18" t="s">
        <v>119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8" t="s">
        <v>79</v>
      </c>
      <c r="BK241" s="217">
        <f>ROUND(I241*H241,2)</f>
        <v>0</v>
      </c>
      <c r="BL241" s="18" t="s">
        <v>256</v>
      </c>
      <c r="BM241" s="216" t="s">
        <v>475</v>
      </c>
    </row>
    <row r="242" s="2" customFormat="1">
      <c r="A242" s="39"/>
      <c r="B242" s="40"/>
      <c r="C242" s="41"/>
      <c r="D242" s="218" t="s">
        <v>141</v>
      </c>
      <c r="E242" s="41"/>
      <c r="F242" s="219" t="s">
        <v>476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141</v>
      </c>
      <c r="AU242" s="18" t="s">
        <v>81</v>
      </c>
    </row>
    <row r="243" s="2" customFormat="1" ht="24.15" customHeight="1">
      <c r="A243" s="39"/>
      <c r="B243" s="40"/>
      <c r="C243" s="205" t="s">
        <v>477</v>
      </c>
      <c r="D243" s="205" t="s">
        <v>122</v>
      </c>
      <c r="E243" s="206" t="s">
        <v>478</v>
      </c>
      <c r="F243" s="207" t="s">
        <v>479</v>
      </c>
      <c r="G243" s="208" t="s">
        <v>253</v>
      </c>
      <c r="H243" s="209">
        <v>35.152000000000001</v>
      </c>
      <c r="I243" s="210"/>
      <c r="J243" s="211">
        <f>ROUND(I243*H243,2)</f>
        <v>0</v>
      </c>
      <c r="K243" s="207" t="s">
        <v>139</v>
      </c>
      <c r="L243" s="45"/>
      <c r="M243" s="212" t="s">
        <v>19</v>
      </c>
      <c r="N243" s="213" t="s">
        <v>42</v>
      </c>
      <c r="O243" s="85"/>
      <c r="P243" s="214">
        <f>O243*H243</f>
        <v>0</v>
      </c>
      <c r="Q243" s="214">
        <v>0</v>
      </c>
      <c r="R243" s="214">
        <f>Q243*H243</f>
        <v>0</v>
      </c>
      <c r="S243" s="214">
        <v>0</v>
      </c>
      <c r="T243" s="21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6" t="s">
        <v>256</v>
      </c>
      <c r="AT243" s="216" t="s">
        <v>122</v>
      </c>
      <c r="AU243" s="216" t="s">
        <v>81</v>
      </c>
      <c r="AY243" s="18" t="s">
        <v>119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8" t="s">
        <v>79</v>
      </c>
      <c r="BK243" s="217">
        <f>ROUND(I243*H243,2)</f>
        <v>0</v>
      </c>
      <c r="BL243" s="18" t="s">
        <v>256</v>
      </c>
      <c r="BM243" s="216" t="s">
        <v>480</v>
      </c>
    </row>
    <row r="244" s="2" customFormat="1">
      <c r="A244" s="39"/>
      <c r="B244" s="40"/>
      <c r="C244" s="41"/>
      <c r="D244" s="218" t="s">
        <v>141</v>
      </c>
      <c r="E244" s="41"/>
      <c r="F244" s="219" t="s">
        <v>481</v>
      </c>
      <c r="G244" s="41"/>
      <c r="H244" s="41"/>
      <c r="I244" s="220"/>
      <c r="J244" s="41"/>
      <c r="K244" s="41"/>
      <c r="L244" s="45"/>
      <c r="M244" s="221"/>
      <c r="N244" s="222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141</v>
      </c>
      <c r="AU244" s="18" t="s">
        <v>81</v>
      </c>
    </row>
    <row r="245" s="12" customFormat="1" ht="22.8" customHeight="1">
      <c r="A245" s="12"/>
      <c r="B245" s="189"/>
      <c r="C245" s="190"/>
      <c r="D245" s="191" t="s">
        <v>70</v>
      </c>
      <c r="E245" s="203" t="s">
        <v>482</v>
      </c>
      <c r="F245" s="203" t="s">
        <v>483</v>
      </c>
      <c r="G245" s="190"/>
      <c r="H245" s="190"/>
      <c r="I245" s="193"/>
      <c r="J245" s="204">
        <f>BK245</f>
        <v>0</v>
      </c>
      <c r="K245" s="190"/>
      <c r="L245" s="195"/>
      <c r="M245" s="196"/>
      <c r="N245" s="197"/>
      <c r="O245" s="197"/>
      <c r="P245" s="198">
        <f>SUM(P246:P394)</f>
        <v>0</v>
      </c>
      <c r="Q245" s="197"/>
      <c r="R245" s="198">
        <f>SUM(R246:R394)</f>
        <v>4.6896489300000006</v>
      </c>
      <c r="S245" s="197"/>
      <c r="T245" s="199">
        <f>SUM(T246:T394)</f>
        <v>5.9826324000000008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0" t="s">
        <v>81</v>
      </c>
      <c r="AT245" s="201" t="s">
        <v>70</v>
      </c>
      <c r="AU245" s="201" t="s">
        <v>79</v>
      </c>
      <c r="AY245" s="200" t="s">
        <v>119</v>
      </c>
      <c r="BK245" s="202">
        <f>SUM(BK246:BK394)</f>
        <v>0</v>
      </c>
    </row>
    <row r="246" s="2" customFormat="1" ht="16.5" customHeight="1">
      <c r="A246" s="39"/>
      <c r="B246" s="40"/>
      <c r="C246" s="205" t="s">
        <v>484</v>
      </c>
      <c r="D246" s="205" t="s">
        <v>122</v>
      </c>
      <c r="E246" s="206" t="s">
        <v>485</v>
      </c>
      <c r="F246" s="207" t="s">
        <v>486</v>
      </c>
      <c r="G246" s="208" t="s">
        <v>183</v>
      </c>
      <c r="H246" s="209">
        <v>117.59999999999999</v>
      </c>
      <c r="I246" s="210"/>
      <c r="J246" s="211">
        <f>ROUND(I246*H246,2)</f>
        <v>0</v>
      </c>
      <c r="K246" s="207" t="s">
        <v>139</v>
      </c>
      <c r="L246" s="45"/>
      <c r="M246" s="212" t="s">
        <v>19</v>
      </c>
      <c r="N246" s="213" t="s">
        <v>42</v>
      </c>
      <c r="O246" s="85"/>
      <c r="P246" s="214">
        <f>O246*H246</f>
        <v>0</v>
      </c>
      <c r="Q246" s="214">
        <v>0</v>
      </c>
      <c r="R246" s="214">
        <f>Q246*H246</f>
        <v>0</v>
      </c>
      <c r="S246" s="214">
        <v>0.0017600000000000001</v>
      </c>
      <c r="T246" s="215">
        <f>S246*H246</f>
        <v>0.20697599999999999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6" t="s">
        <v>256</v>
      </c>
      <c r="AT246" s="216" t="s">
        <v>122</v>
      </c>
      <c r="AU246" s="216" t="s">
        <v>81</v>
      </c>
      <c r="AY246" s="18" t="s">
        <v>119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8" t="s">
        <v>79</v>
      </c>
      <c r="BK246" s="217">
        <f>ROUND(I246*H246,2)</f>
        <v>0</v>
      </c>
      <c r="BL246" s="18" t="s">
        <v>256</v>
      </c>
      <c r="BM246" s="216" t="s">
        <v>487</v>
      </c>
    </row>
    <row r="247" s="2" customFormat="1">
      <c r="A247" s="39"/>
      <c r="B247" s="40"/>
      <c r="C247" s="41"/>
      <c r="D247" s="218" t="s">
        <v>141</v>
      </c>
      <c r="E247" s="41"/>
      <c r="F247" s="219" t="s">
        <v>488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141</v>
      </c>
      <c r="AU247" s="18" t="s">
        <v>81</v>
      </c>
    </row>
    <row r="248" s="13" customFormat="1">
      <c r="A248" s="13"/>
      <c r="B248" s="228"/>
      <c r="C248" s="229"/>
      <c r="D248" s="230" t="s">
        <v>173</v>
      </c>
      <c r="E248" s="231" t="s">
        <v>19</v>
      </c>
      <c r="F248" s="232" t="s">
        <v>489</v>
      </c>
      <c r="G248" s="229"/>
      <c r="H248" s="233">
        <v>117.59999999999999</v>
      </c>
      <c r="I248" s="234"/>
      <c r="J248" s="229"/>
      <c r="K248" s="229"/>
      <c r="L248" s="235"/>
      <c r="M248" s="236"/>
      <c r="N248" s="237"/>
      <c r="O248" s="237"/>
      <c r="P248" s="237"/>
      <c r="Q248" s="237"/>
      <c r="R248" s="237"/>
      <c r="S248" s="237"/>
      <c r="T248" s="23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9" t="s">
        <v>173</v>
      </c>
      <c r="AU248" s="239" t="s">
        <v>81</v>
      </c>
      <c r="AV248" s="13" t="s">
        <v>81</v>
      </c>
      <c r="AW248" s="13" t="s">
        <v>33</v>
      </c>
      <c r="AX248" s="13" t="s">
        <v>79</v>
      </c>
      <c r="AY248" s="239" t="s">
        <v>119</v>
      </c>
    </row>
    <row r="249" s="2" customFormat="1" ht="16.5" customHeight="1">
      <c r="A249" s="39"/>
      <c r="B249" s="40"/>
      <c r="C249" s="205" t="s">
        <v>490</v>
      </c>
      <c r="D249" s="205" t="s">
        <v>122</v>
      </c>
      <c r="E249" s="206" t="s">
        <v>491</v>
      </c>
      <c r="F249" s="207" t="s">
        <v>492</v>
      </c>
      <c r="G249" s="208" t="s">
        <v>170</v>
      </c>
      <c r="H249" s="209">
        <v>768.83000000000004</v>
      </c>
      <c r="I249" s="210"/>
      <c r="J249" s="211">
        <f>ROUND(I249*H249,2)</f>
        <v>0</v>
      </c>
      <c r="K249" s="207" t="s">
        <v>139</v>
      </c>
      <c r="L249" s="45"/>
      <c r="M249" s="212" t="s">
        <v>19</v>
      </c>
      <c r="N249" s="213" t="s">
        <v>42</v>
      </c>
      <c r="O249" s="85"/>
      <c r="P249" s="214">
        <f>O249*H249</f>
        <v>0</v>
      </c>
      <c r="Q249" s="214">
        <v>0</v>
      </c>
      <c r="R249" s="214">
        <f>Q249*H249</f>
        <v>0</v>
      </c>
      <c r="S249" s="214">
        <v>0.0057099999999999998</v>
      </c>
      <c r="T249" s="215">
        <f>S249*H249</f>
        <v>4.3900193000000005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6" t="s">
        <v>256</v>
      </c>
      <c r="AT249" s="216" t="s">
        <v>122</v>
      </c>
      <c r="AU249" s="216" t="s">
        <v>81</v>
      </c>
      <c r="AY249" s="18" t="s">
        <v>119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79</v>
      </c>
      <c r="BK249" s="217">
        <f>ROUND(I249*H249,2)</f>
        <v>0</v>
      </c>
      <c r="BL249" s="18" t="s">
        <v>256</v>
      </c>
      <c r="BM249" s="216" t="s">
        <v>493</v>
      </c>
    </row>
    <row r="250" s="2" customFormat="1">
      <c r="A250" s="39"/>
      <c r="B250" s="40"/>
      <c r="C250" s="41"/>
      <c r="D250" s="218" t="s">
        <v>141</v>
      </c>
      <c r="E250" s="41"/>
      <c r="F250" s="219" t="s">
        <v>494</v>
      </c>
      <c r="G250" s="41"/>
      <c r="H250" s="41"/>
      <c r="I250" s="220"/>
      <c r="J250" s="41"/>
      <c r="K250" s="41"/>
      <c r="L250" s="45"/>
      <c r="M250" s="221"/>
      <c r="N250" s="222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141</v>
      </c>
      <c r="AU250" s="18" t="s">
        <v>81</v>
      </c>
    </row>
    <row r="251" s="13" customFormat="1">
      <c r="A251" s="13"/>
      <c r="B251" s="228"/>
      <c r="C251" s="229"/>
      <c r="D251" s="230" t="s">
        <v>173</v>
      </c>
      <c r="E251" s="231" t="s">
        <v>19</v>
      </c>
      <c r="F251" s="232" t="s">
        <v>298</v>
      </c>
      <c r="G251" s="229"/>
      <c r="H251" s="233">
        <v>768.83000000000004</v>
      </c>
      <c r="I251" s="234"/>
      <c r="J251" s="229"/>
      <c r="K251" s="229"/>
      <c r="L251" s="235"/>
      <c r="M251" s="236"/>
      <c r="N251" s="237"/>
      <c r="O251" s="237"/>
      <c r="P251" s="237"/>
      <c r="Q251" s="237"/>
      <c r="R251" s="237"/>
      <c r="S251" s="237"/>
      <c r="T251" s="23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9" t="s">
        <v>173</v>
      </c>
      <c r="AU251" s="239" t="s">
        <v>81</v>
      </c>
      <c r="AV251" s="13" t="s">
        <v>81</v>
      </c>
      <c r="AW251" s="13" t="s">
        <v>33</v>
      </c>
      <c r="AX251" s="13" t="s">
        <v>79</v>
      </c>
      <c r="AY251" s="239" t="s">
        <v>119</v>
      </c>
    </row>
    <row r="252" s="2" customFormat="1" ht="16.5" customHeight="1">
      <c r="A252" s="39"/>
      <c r="B252" s="40"/>
      <c r="C252" s="205" t="s">
        <v>495</v>
      </c>
      <c r="D252" s="205" t="s">
        <v>122</v>
      </c>
      <c r="E252" s="206" t="s">
        <v>496</v>
      </c>
      <c r="F252" s="207" t="s">
        <v>497</v>
      </c>
      <c r="G252" s="208" t="s">
        <v>183</v>
      </c>
      <c r="H252" s="209">
        <v>22.82</v>
      </c>
      <c r="I252" s="210"/>
      <c r="J252" s="211">
        <f>ROUND(I252*H252,2)</f>
        <v>0</v>
      </c>
      <c r="K252" s="207" t="s">
        <v>139</v>
      </c>
      <c r="L252" s="45"/>
      <c r="M252" s="212" t="s">
        <v>19</v>
      </c>
      <c r="N252" s="213" t="s">
        <v>42</v>
      </c>
      <c r="O252" s="85"/>
      <c r="P252" s="214">
        <f>O252*H252</f>
        <v>0</v>
      </c>
      <c r="Q252" s="214">
        <v>0</v>
      </c>
      <c r="R252" s="214">
        <f>Q252*H252</f>
        <v>0</v>
      </c>
      <c r="S252" s="214">
        <v>0.0018699999999999999</v>
      </c>
      <c r="T252" s="215">
        <f>S252*H252</f>
        <v>0.0426734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256</v>
      </c>
      <c r="AT252" s="216" t="s">
        <v>122</v>
      </c>
      <c r="AU252" s="216" t="s">
        <v>81</v>
      </c>
      <c r="AY252" s="18" t="s">
        <v>119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79</v>
      </c>
      <c r="BK252" s="217">
        <f>ROUND(I252*H252,2)</f>
        <v>0</v>
      </c>
      <c r="BL252" s="18" t="s">
        <v>256</v>
      </c>
      <c r="BM252" s="216" t="s">
        <v>498</v>
      </c>
    </row>
    <row r="253" s="2" customFormat="1">
      <c r="A253" s="39"/>
      <c r="B253" s="40"/>
      <c r="C253" s="41"/>
      <c r="D253" s="218" t="s">
        <v>141</v>
      </c>
      <c r="E253" s="41"/>
      <c r="F253" s="219" t="s">
        <v>499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141</v>
      </c>
      <c r="AU253" s="18" t="s">
        <v>81</v>
      </c>
    </row>
    <row r="254" s="13" customFormat="1">
      <c r="A254" s="13"/>
      <c r="B254" s="228"/>
      <c r="C254" s="229"/>
      <c r="D254" s="230" t="s">
        <v>173</v>
      </c>
      <c r="E254" s="231" t="s">
        <v>19</v>
      </c>
      <c r="F254" s="232" t="s">
        <v>500</v>
      </c>
      <c r="G254" s="229"/>
      <c r="H254" s="233">
        <v>22.82</v>
      </c>
      <c r="I254" s="234"/>
      <c r="J254" s="229"/>
      <c r="K254" s="229"/>
      <c r="L254" s="235"/>
      <c r="M254" s="236"/>
      <c r="N254" s="237"/>
      <c r="O254" s="237"/>
      <c r="P254" s="237"/>
      <c r="Q254" s="237"/>
      <c r="R254" s="237"/>
      <c r="S254" s="237"/>
      <c r="T254" s="23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9" t="s">
        <v>173</v>
      </c>
      <c r="AU254" s="239" t="s">
        <v>81</v>
      </c>
      <c r="AV254" s="13" t="s">
        <v>81</v>
      </c>
      <c r="AW254" s="13" t="s">
        <v>33</v>
      </c>
      <c r="AX254" s="13" t="s">
        <v>79</v>
      </c>
      <c r="AY254" s="239" t="s">
        <v>119</v>
      </c>
    </row>
    <row r="255" s="2" customFormat="1" ht="16.5" customHeight="1">
      <c r="A255" s="39"/>
      <c r="B255" s="40"/>
      <c r="C255" s="205" t="s">
        <v>501</v>
      </c>
      <c r="D255" s="205" t="s">
        <v>122</v>
      </c>
      <c r="E255" s="206" t="s">
        <v>502</v>
      </c>
      <c r="F255" s="207" t="s">
        <v>503</v>
      </c>
      <c r="G255" s="208" t="s">
        <v>183</v>
      </c>
      <c r="H255" s="209">
        <v>71.269999999999996</v>
      </c>
      <c r="I255" s="210"/>
      <c r="J255" s="211">
        <f>ROUND(I255*H255,2)</f>
        <v>0</v>
      </c>
      <c r="K255" s="207" t="s">
        <v>139</v>
      </c>
      <c r="L255" s="45"/>
      <c r="M255" s="212" t="s">
        <v>19</v>
      </c>
      <c r="N255" s="213" t="s">
        <v>42</v>
      </c>
      <c r="O255" s="85"/>
      <c r="P255" s="214">
        <f>O255*H255</f>
        <v>0</v>
      </c>
      <c r="Q255" s="214">
        <v>0</v>
      </c>
      <c r="R255" s="214">
        <f>Q255*H255</f>
        <v>0</v>
      </c>
      <c r="S255" s="214">
        <v>0.0018699999999999999</v>
      </c>
      <c r="T255" s="215">
        <f>S255*H255</f>
        <v>0.13327489999999997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6" t="s">
        <v>256</v>
      </c>
      <c r="AT255" s="216" t="s">
        <v>122</v>
      </c>
      <c r="AU255" s="216" t="s">
        <v>81</v>
      </c>
      <c r="AY255" s="18" t="s">
        <v>119</v>
      </c>
      <c r="BE255" s="217">
        <f>IF(N255="základní",J255,0)</f>
        <v>0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8" t="s">
        <v>79</v>
      </c>
      <c r="BK255" s="217">
        <f>ROUND(I255*H255,2)</f>
        <v>0</v>
      </c>
      <c r="BL255" s="18" t="s">
        <v>256</v>
      </c>
      <c r="BM255" s="216" t="s">
        <v>504</v>
      </c>
    </row>
    <row r="256" s="2" customFormat="1">
      <c r="A256" s="39"/>
      <c r="B256" s="40"/>
      <c r="C256" s="41"/>
      <c r="D256" s="218" t="s">
        <v>141</v>
      </c>
      <c r="E256" s="41"/>
      <c r="F256" s="219" t="s">
        <v>505</v>
      </c>
      <c r="G256" s="41"/>
      <c r="H256" s="41"/>
      <c r="I256" s="220"/>
      <c r="J256" s="41"/>
      <c r="K256" s="41"/>
      <c r="L256" s="45"/>
      <c r="M256" s="221"/>
      <c r="N256" s="222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141</v>
      </c>
      <c r="AU256" s="18" t="s">
        <v>81</v>
      </c>
    </row>
    <row r="257" s="13" customFormat="1">
      <c r="A257" s="13"/>
      <c r="B257" s="228"/>
      <c r="C257" s="229"/>
      <c r="D257" s="230" t="s">
        <v>173</v>
      </c>
      <c r="E257" s="231" t="s">
        <v>19</v>
      </c>
      <c r="F257" s="232" t="s">
        <v>506</v>
      </c>
      <c r="G257" s="229"/>
      <c r="H257" s="233">
        <v>71.269999999999996</v>
      </c>
      <c r="I257" s="234"/>
      <c r="J257" s="229"/>
      <c r="K257" s="229"/>
      <c r="L257" s="235"/>
      <c r="M257" s="236"/>
      <c r="N257" s="237"/>
      <c r="O257" s="237"/>
      <c r="P257" s="237"/>
      <c r="Q257" s="237"/>
      <c r="R257" s="237"/>
      <c r="S257" s="237"/>
      <c r="T257" s="23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9" t="s">
        <v>173</v>
      </c>
      <c r="AU257" s="239" t="s">
        <v>81</v>
      </c>
      <c r="AV257" s="13" t="s">
        <v>81</v>
      </c>
      <c r="AW257" s="13" t="s">
        <v>33</v>
      </c>
      <c r="AX257" s="13" t="s">
        <v>79</v>
      </c>
      <c r="AY257" s="239" t="s">
        <v>119</v>
      </c>
    </row>
    <row r="258" s="2" customFormat="1" ht="16.5" customHeight="1">
      <c r="A258" s="39"/>
      <c r="B258" s="40"/>
      <c r="C258" s="205" t="s">
        <v>507</v>
      </c>
      <c r="D258" s="205" t="s">
        <v>122</v>
      </c>
      <c r="E258" s="206" t="s">
        <v>508</v>
      </c>
      <c r="F258" s="207" t="s">
        <v>509</v>
      </c>
      <c r="G258" s="208" t="s">
        <v>183</v>
      </c>
      <c r="H258" s="209">
        <v>23.18</v>
      </c>
      <c r="I258" s="210"/>
      <c r="J258" s="211">
        <f>ROUND(I258*H258,2)</f>
        <v>0</v>
      </c>
      <c r="K258" s="207" t="s">
        <v>139</v>
      </c>
      <c r="L258" s="45"/>
      <c r="M258" s="212" t="s">
        <v>19</v>
      </c>
      <c r="N258" s="213" t="s">
        <v>42</v>
      </c>
      <c r="O258" s="85"/>
      <c r="P258" s="214">
        <f>O258*H258</f>
        <v>0</v>
      </c>
      <c r="Q258" s="214">
        <v>0</v>
      </c>
      <c r="R258" s="214">
        <f>Q258*H258</f>
        <v>0</v>
      </c>
      <c r="S258" s="214">
        <v>0.00348</v>
      </c>
      <c r="T258" s="215">
        <f>S258*H258</f>
        <v>0.080666399999999999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6" t="s">
        <v>256</v>
      </c>
      <c r="AT258" s="216" t="s">
        <v>122</v>
      </c>
      <c r="AU258" s="216" t="s">
        <v>81</v>
      </c>
      <c r="AY258" s="18" t="s">
        <v>119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79</v>
      </c>
      <c r="BK258" s="217">
        <f>ROUND(I258*H258,2)</f>
        <v>0</v>
      </c>
      <c r="BL258" s="18" t="s">
        <v>256</v>
      </c>
      <c r="BM258" s="216" t="s">
        <v>510</v>
      </c>
    </row>
    <row r="259" s="2" customFormat="1">
      <c r="A259" s="39"/>
      <c r="B259" s="40"/>
      <c r="C259" s="41"/>
      <c r="D259" s="218" t="s">
        <v>141</v>
      </c>
      <c r="E259" s="41"/>
      <c r="F259" s="219" t="s">
        <v>511</v>
      </c>
      <c r="G259" s="41"/>
      <c r="H259" s="41"/>
      <c r="I259" s="220"/>
      <c r="J259" s="41"/>
      <c r="K259" s="41"/>
      <c r="L259" s="45"/>
      <c r="M259" s="221"/>
      <c r="N259" s="222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141</v>
      </c>
      <c r="AU259" s="18" t="s">
        <v>81</v>
      </c>
    </row>
    <row r="260" s="13" customFormat="1">
      <c r="A260" s="13"/>
      <c r="B260" s="228"/>
      <c r="C260" s="229"/>
      <c r="D260" s="230" t="s">
        <v>173</v>
      </c>
      <c r="E260" s="231" t="s">
        <v>19</v>
      </c>
      <c r="F260" s="232" t="s">
        <v>512</v>
      </c>
      <c r="G260" s="229"/>
      <c r="H260" s="233">
        <v>23.18</v>
      </c>
      <c r="I260" s="234"/>
      <c r="J260" s="229"/>
      <c r="K260" s="229"/>
      <c r="L260" s="235"/>
      <c r="M260" s="236"/>
      <c r="N260" s="237"/>
      <c r="O260" s="237"/>
      <c r="P260" s="237"/>
      <c r="Q260" s="237"/>
      <c r="R260" s="237"/>
      <c r="S260" s="237"/>
      <c r="T260" s="23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9" t="s">
        <v>173</v>
      </c>
      <c r="AU260" s="239" t="s">
        <v>81</v>
      </c>
      <c r="AV260" s="13" t="s">
        <v>81</v>
      </c>
      <c r="AW260" s="13" t="s">
        <v>33</v>
      </c>
      <c r="AX260" s="13" t="s">
        <v>79</v>
      </c>
      <c r="AY260" s="239" t="s">
        <v>119</v>
      </c>
    </row>
    <row r="261" s="2" customFormat="1" ht="16.5" customHeight="1">
      <c r="A261" s="39"/>
      <c r="B261" s="40"/>
      <c r="C261" s="205" t="s">
        <v>513</v>
      </c>
      <c r="D261" s="205" t="s">
        <v>122</v>
      </c>
      <c r="E261" s="206" t="s">
        <v>514</v>
      </c>
      <c r="F261" s="207" t="s">
        <v>515</v>
      </c>
      <c r="G261" s="208" t="s">
        <v>183</v>
      </c>
      <c r="H261" s="209">
        <v>155.78</v>
      </c>
      <c r="I261" s="210"/>
      <c r="J261" s="211">
        <f>ROUND(I261*H261,2)</f>
        <v>0</v>
      </c>
      <c r="K261" s="207" t="s">
        <v>139</v>
      </c>
      <c r="L261" s="45"/>
      <c r="M261" s="212" t="s">
        <v>19</v>
      </c>
      <c r="N261" s="213" t="s">
        <v>42</v>
      </c>
      <c r="O261" s="85"/>
      <c r="P261" s="214">
        <f>O261*H261</f>
        <v>0</v>
      </c>
      <c r="Q261" s="214">
        <v>0</v>
      </c>
      <c r="R261" s="214">
        <f>Q261*H261</f>
        <v>0</v>
      </c>
      <c r="S261" s="214">
        <v>0.0017700000000000001</v>
      </c>
      <c r="T261" s="215">
        <f>S261*H261</f>
        <v>0.27573059999999999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256</v>
      </c>
      <c r="AT261" s="216" t="s">
        <v>122</v>
      </c>
      <c r="AU261" s="216" t="s">
        <v>81</v>
      </c>
      <c r="AY261" s="18" t="s">
        <v>119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79</v>
      </c>
      <c r="BK261" s="217">
        <f>ROUND(I261*H261,2)</f>
        <v>0</v>
      </c>
      <c r="BL261" s="18" t="s">
        <v>256</v>
      </c>
      <c r="BM261" s="216" t="s">
        <v>516</v>
      </c>
    </row>
    <row r="262" s="2" customFormat="1">
      <c r="A262" s="39"/>
      <c r="B262" s="40"/>
      <c r="C262" s="41"/>
      <c r="D262" s="218" t="s">
        <v>141</v>
      </c>
      <c r="E262" s="41"/>
      <c r="F262" s="219" t="s">
        <v>517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141</v>
      </c>
      <c r="AU262" s="18" t="s">
        <v>81</v>
      </c>
    </row>
    <row r="263" s="13" customFormat="1">
      <c r="A263" s="13"/>
      <c r="B263" s="228"/>
      <c r="C263" s="229"/>
      <c r="D263" s="230" t="s">
        <v>173</v>
      </c>
      <c r="E263" s="231" t="s">
        <v>19</v>
      </c>
      <c r="F263" s="232" t="s">
        <v>518</v>
      </c>
      <c r="G263" s="229"/>
      <c r="H263" s="233">
        <v>117.59999999999999</v>
      </c>
      <c r="I263" s="234"/>
      <c r="J263" s="229"/>
      <c r="K263" s="229"/>
      <c r="L263" s="235"/>
      <c r="M263" s="236"/>
      <c r="N263" s="237"/>
      <c r="O263" s="237"/>
      <c r="P263" s="237"/>
      <c r="Q263" s="237"/>
      <c r="R263" s="237"/>
      <c r="S263" s="237"/>
      <c r="T263" s="23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9" t="s">
        <v>173</v>
      </c>
      <c r="AU263" s="239" t="s">
        <v>81</v>
      </c>
      <c r="AV263" s="13" t="s">
        <v>81</v>
      </c>
      <c r="AW263" s="13" t="s">
        <v>33</v>
      </c>
      <c r="AX263" s="13" t="s">
        <v>71</v>
      </c>
      <c r="AY263" s="239" t="s">
        <v>119</v>
      </c>
    </row>
    <row r="264" s="13" customFormat="1">
      <c r="A264" s="13"/>
      <c r="B264" s="228"/>
      <c r="C264" s="229"/>
      <c r="D264" s="230" t="s">
        <v>173</v>
      </c>
      <c r="E264" s="231" t="s">
        <v>19</v>
      </c>
      <c r="F264" s="232" t="s">
        <v>519</v>
      </c>
      <c r="G264" s="229"/>
      <c r="H264" s="233">
        <v>38.18</v>
      </c>
      <c r="I264" s="234"/>
      <c r="J264" s="229"/>
      <c r="K264" s="229"/>
      <c r="L264" s="235"/>
      <c r="M264" s="236"/>
      <c r="N264" s="237"/>
      <c r="O264" s="237"/>
      <c r="P264" s="237"/>
      <c r="Q264" s="237"/>
      <c r="R264" s="237"/>
      <c r="S264" s="237"/>
      <c r="T264" s="23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9" t="s">
        <v>173</v>
      </c>
      <c r="AU264" s="239" t="s">
        <v>81</v>
      </c>
      <c r="AV264" s="13" t="s">
        <v>81</v>
      </c>
      <c r="AW264" s="13" t="s">
        <v>33</v>
      </c>
      <c r="AX264" s="13" t="s">
        <v>71</v>
      </c>
      <c r="AY264" s="239" t="s">
        <v>119</v>
      </c>
    </row>
    <row r="265" s="14" customFormat="1">
      <c r="A265" s="14"/>
      <c r="B265" s="240"/>
      <c r="C265" s="241"/>
      <c r="D265" s="230" t="s">
        <v>173</v>
      </c>
      <c r="E265" s="242" t="s">
        <v>19</v>
      </c>
      <c r="F265" s="243" t="s">
        <v>187</v>
      </c>
      <c r="G265" s="241"/>
      <c r="H265" s="244">
        <v>155.78</v>
      </c>
      <c r="I265" s="245"/>
      <c r="J265" s="241"/>
      <c r="K265" s="241"/>
      <c r="L265" s="246"/>
      <c r="M265" s="247"/>
      <c r="N265" s="248"/>
      <c r="O265" s="248"/>
      <c r="P265" s="248"/>
      <c r="Q265" s="248"/>
      <c r="R265" s="248"/>
      <c r="S265" s="248"/>
      <c r="T265" s="24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0" t="s">
        <v>173</v>
      </c>
      <c r="AU265" s="250" t="s">
        <v>81</v>
      </c>
      <c r="AV265" s="14" t="s">
        <v>145</v>
      </c>
      <c r="AW265" s="14" t="s">
        <v>33</v>
      </c>
      <c r="AX265" s="14" t="s">
        <v>79</v>
      </c>
      <c r="AY265" s="250" t="s">
        <v>119</v>
      </c>
    </row>
    <row r="266" s="2" customFormat="1" ht="16.5" customHeight="1">
      <c r="A266" s="39"/>
      <c r="B266" s="40"/>
      <c r="C266" s="205" t="s">
        <v>520</v>
      </c>
      <c r="D266" s="205" t="s">
        <v>122</v>
      </c>
      <c r="E266" s="206" t="s">
        <v>521</v>
      </c>
      <c r="F266" s="207" t="s">
        <v>522</v>
      </c>
      <c r="G266" s="208" t="s">
        <v>329</v>
      </c>
      <c r="H266" s="209">
        <v>8</v>
      </c>
      <c r="I266" s="210"/>
      <c r="J266" s="211">
        <f>ROUND(I266*H266,2)</f>
        <v>0</v>
      </c>
      <c r="K266" s="207" t="s">
        <v>139</v>
      </c>
      <c r="L266" s="45"/>
      <c r="M266" s="212" t="s">
        <v>19</v>
      </c>
      <c r="N266" s="213" t="s">
        <v>42</v>
      </c>
      <c r="O266" s="85"/>
      <c r="P266" s="214">
        <f>O266*H266</f>
        <v>0</v>
      </c>
      <c r="Q266" s="214">
        <v>0</v>
      </c>
      <c r="R266" s="214">
        <f>Q266*H266</f>
        <v>0</v>
      </c>
      <c r="S266" s="214">
        <v>0.0090600000000000003</v>
      </c>
      <c r="T266" s="215">
        <f>S266*H266</f>
        <v>0.072480000000000003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256</v>
      </c>
      <c r="AT266" s="216" t="s">
        <v>122</v>
      </c>
      <c r="AU266" s="216" t="s">
        <v>81</v>
      </c>
      <c r="AY266" s="18" t="s">
        <v>119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79</v>
      </c>
      <c r="BK266" s="217">
        <f>ROUND(I266*H266,2)</f>
        <v>0</v>
      </c>
      <c r="BL266" s="18" t="s">
        <v>256</v>
      </c>
      <c r="BM266" s="216" t="s">
        <v>523</v>
      </c>
    </row>
    <row r="267" s="2" customFormat="1">
      <c r="A267" s="39"/>
      <c r="B267" s="40"/>
      <c r="C267" s="41"/>
      <c r="D267" s="218" t="s">
        <v>141</v>
      </c>
      <c r="E267" s="41"/>
      <c r="F267" s="219" t="s">
        <v>524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141</v>
      </c>
      <c r="AU267" s="18" t="s">
        <v>81</v>
      </c>
    </row>
    <row r="268" s="2" customFormat="1" ht="16.5" customHeight="1">
      <c r="A268" s="39"/>
      <c r="B268" s="40"/>
      <c r="C268" s="205" t="s">
        <v>525</v>
      </c>
      <c r="D268" s="205" t="s">
        <v>122</v>
      </c>
      <c r="E268" s="206" t="s">
        <v>526</v>
      </c>
      <c r="F268" s="207" t="s">
        <v>527</v>
      </c>
      <c r="G268" s="208" t="s">
        <v>183</v>
      </c>
      <c r="H268" s="209">
        <v>13.800000000000001</v>
      </c>
      <c r="I268" s="210"/>
      <c r="J268" s="211">
        <f>ROUND(I268*H268,2)</f>
        <v>0</v>
      </c>
      <c r="K268" s="207" t="s">
        <v>139</v>
      </c>
      <c r="L268" s="45"/>
      <c r="M268" s="212" t="s">
        <v>19</v>
      </c>
      <c r="N268" s="213" t="s">
        <v>42</v>
      </c>
      <c r="O268" s="85"/>
      <c r="P268" s="214">
        <f>O268*H268</f>
        <v>0</v>
      </c>
      <c r="Q268" s="214">
        <v>0</v>
      </c>
      <c r="R268" s="214">
        <f>Q268*H268</f>
        <v>0</v>
      </c>
      <c r="S268" s="214">
        <v>0.00191</v>
      </c>
      <c r="T268" s="215">
        <f>S268*H268</f>
        <v>0.026358000000000003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6" t="s">
        <v>256</v>
      </c>
      <c r="AT268" s="216" t="s">
        <v>122</v>
      </c>
      <c r="AU268" s="216" t="s">
        <v>81</v>
      </c>
      <c r="AY268" s="18" t="s">
        <v>119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8" t="s">
        <v>79</v>
      </c>
      <c r="BK268" s="217">
        <f>ROUND(I268*H268,2)</f>
        <v>0</v>
      </c>
      <c r="BL268" s="18" t="s">
        <v>256</v>
      </c>
      <c r="BM268" s="216" t="s">
        <v>528</v>
      </c>
    </row>
    <row r="269" s="2" customFormat="1">
      <c r="A269" s="39"/>
      <c r="B269" s="40"/>
      <c r="C269" s="41"/>
      <c r="D269" s="218" t="s">
        <v>141</v>
      </c>
      <c r="E269" s="41"/>
      <c r="F269" s="219" t="s">
        <v>529</v>
      </c>
      <c r="G269" s="41"/>
      <c r="H269" s="41"/>
      <c r="I269" s="220"/>
      <c r="J269" s="41"/>
      <c r="K269" s="41"/>
      <c r="L269" s="45"/>
      <c r="M269" s="221"/>
      <c r="N269" s="222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141</v>
      </c>
      <c r="AU269" s="18" t="s">
        <v>81</v>
      </c>
    </row>
    <row r="270" s="13" customFormat="1">
      <c r="A270" s="13"/>
      <c r="B270" s="228"/>
      <c r="C270" s="229"/>
      <c r="D270" s="230" t="s">
        <v>173</v>
      </c>
      <c r="E270" s="231" t="s">
        <v>19</v>
      </c>
      <c r="F270" s="232" t="s">
        <v>530</v>
      </c>
      <c r="G270" s="229"/>
      <c r="H270" s="233">
        <v>13.800000000000001</v>
      </c>
      <c r="I270" s="234"/>
      <c r="J270" s="229"/>
      <c r="K270" s="229"/>
      <c r="L270" s="235"/>
      <c r="M270" s="236"/>
      <c r="N270" s="237"/>
      <c r="O270" s="237"/>
      <c r="P270" s="237"/>
      <c r="Q270" s="237"/>
      <c r="R270" s="237"/>
      <c r="S270" s="237"/>
      <c r="T270" s="23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9" t="s">
        <v>173</v>
      </c>
      <c r="AU270" s="239" t="s">
        <v>81</v>
      </c>
      <c r="AV270" s="13" t="s">
        <v>81</v>
      </c>
      <c r="AW270" s="13" t="s">
        <v>33</v>
      </c>
      <c r="AX270" s="13" t="s">
        <v>79</v>
      </c>
      <c r="AY270" s="239" t="s">
        <v>119</v>
      </c>
    </row>
    <row r="271" s="2" customFormat="1" ht="16.5" customHeight="1">
      <c r="A271" s="39"/>
      <c r="B271" s="40"/>
      <c r="C271" s="205" t="s">
        <v>531</v>
      </c>
      <c r="D271" s="205" t="s">
        <v>122</v>
      </c>
      <c r="E271" s="206" t="s">
        <v>532</v>
      </c>
      <c r="F271" s="207" t="s">
        <v>533</v>
      </c>
      <c r="G271" s="208" t="s">
        <v>183</v>
      </c>
      <c r="H271" s="209">
        <v>12</v>
      </c>
      <c r="I271" s="210"/>
      <c r="J271" s="211">
        <f>ROUND(I271*H271,2)</f>
        <v>0</v>
      </c>
      <c r="K271" s="207" t="s">
        <v>139</v>
      </c>
      <c r="L271" s="45"/>
      <c r="M271" s="212" t="s">
        <v>19</v>
      </c>
      <c r="N271" s="213" t="s">
        <v>42</v>
      </c>
      <c r="O271" s="85"/>
      <c r="P271" s="214">
        <f>O271*H271</f>
        <v>0</v>
      </c>
      <c r="Q271" s="214">
        <v>0</v>
      </c>
      <c r="R271" s="214">
        <f>Q271*H271</f>
        <v>0</v>
      </c>
      <c r="S271" s="214">
        <v>0.0022300000000000002</v>
      </c>
      <c r="T271" s="215">
        <f>S271*H271</f>
        <v>0.026760000000000003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6" t="s">
        <v>256</v>
      </c>
      <c r="AT271" s="216" t="s">
        <v>122</v>
      </c>
      <c r="AU271" s="216" t="s">
        <v>81</v>
      </c>
      <c r="AY271" s="18" t="s">
        <v>119</v>
      </c>
      <c r="BE271" s="217">
        <f>IF(N271="základní",J271,0)</f>
        <v>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8" t="s">
        <v>79</v>
      </c>
      <c r="BK271" s="217">
        <f>ROUND(I271*H271,2)</f>
        <v>0</v>
      </c>
      <c r="BL271" s="18" t="s">
        <v>256</v>
      </c>
      <c r="BM271" s="216" t="s">
        <v>534</v>
      </c>
    </row>
    <row r="272" s="2" customFormat="1">
      <c r="A272" s="39"/>
      <c r="B272" s="40"/>
      <c r="C272" s="41"/>
      <c r="D272" s="218" t="s">
        <v>141</v>
      </c>
      <c r="E272" s="41"/>
      <c r="F272" s="219" t="s">
        <v>535</v>
      </c>
      <c r="G272" s="41"/>
      <c r="H272" s="41"/>
      <c r="I272" s="220"/>
      <c r="J272" s="41"/>
      <c r="K272" s="41"/>
      <c r="L272" s="45"/>
      <c r="M272" s="221"/>
      <c r="N272" s="222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141</v>
      </c>
      <c r="AU272" s="18" t="s">
        <v>81</v>
      </c>
    </row>
    <row r="273" s="13" customFormat="1">
      <c r="A273" s="13"/>
      <c r="B273" s="228"/>
      <c r="C273" s="229"/>
      <c r="D273" s="230" t="s">
        <v>173</v>
      </c>
      <c r="E273" s="231" t="s">
        <v>19</v>
      </c>
      <c r="F273" s="232" t="s">
        <v>536</v>
      </c>
      <c r="G273" s="229"/>
      <c r="H273" s="233">
        <v>12</v>
      </c>
      <c r="I273" s="234"/>
      <c r="J273" s="229"/>
      <c r="K273" s="229"/>
      <c r="L273" s="235"/>
      <c r="M273" s="236"/>
      <c r="N273" s="237"/>
      <c r="O273" s="237"/>
      <c r="P273" s="237"/>
      <c r="Q273" s="237"/>
      <c r="R273" s="237"/>
      <c r="S273" s="237"/>
      <c r="T273" s="23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9" t="s">
        <v>173</v>
      </c>
      <c r="AU273" s="239" t="s">
        <v>81</v>
      </c>
      <c r="AV273" s="13" t="s">
        <v>81</v>
      </c>
      <c r="AW273" s="13" t="s">
        <v>33</v>
      </c>
      <c r="AX273" s="13" t="s">
        <v>79</v>
      </c>
      <c r="AY273" s="239" t="s">
        <v>119</v>
      </c>
    </row>
    <row r="274" s="2" customFormat="1" ht="16.5" customHeight="1">
      <c r="A274" s="39"/>
      <c r="B274" s="40"/>
      <c r="C274" s="205" t="s">
        <v>537</v>
      </c>
      <c r="D274" s="205" t="s">
        <v>122</v>
      </c>
      <c r="E274" s="206" t="s">
        <v>538</v>
      </c>
      <c r="F274" s="207" t="s">
        <v>539</v>
      </c>
      <c r="G274" s="208" t="s">
        <v>183</v>
      </c>
      <c r="H274" s="209">
        <v>20.440000000000001</v>
      </c>
      <c r="I274" s="210"/>
      <c r="J274" s="211">
        <f>ROUND(I274*H274,2)</f>
        <v>0</v>
      </c>
      <c r="K274" s="207" t="s">
        <v>139</v>
      </c>
      <c r="L274" s="45"/>
      <c r="M274" s="212" t="s">
        <v>19</v>
      </c>
      <c r="N274" s="213" t="s">
        <v>42</v>
      </c>
      <c r="O274" s="85"/>
      <c r="P274" s="214">
        <f>O274*H274</f>
        <v>0</v>
      </c>
      <c r="Q274" s="214">
        <v>0</v>
      </c>
      <c r="R274" s="214">
        <f>Q274*H274</f>
        <v>0</v>
      </c>
      <c r="S274" s="214">
        <v>0.00175</v>
      </c>
      <c r="T274" s="215">
        <f>S274*H274</f>
        <v>0.035770000000000003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16" t="s">
        <v>256</v>
      </c>
      <c r="AT274" s="216" t="s">
        <v>122</v>
      </c>
      <c r="AU274" s="216" t="s">
        <v>81</v>
      </c>
      <c r="AY274" s="18" t="s">
        <v>119</v>
      </c>
      <c r="BE274" s="217">
        <f>IF(N274="základní",J274,0)</f>
        <v>0</v>
      </c>
      <c r="BF274" s="217">
        <f>IF(N274="snížená",J274,0)</f>
        <v>0</v>
      </c>
      <c r="BG274" s="217">
        <f>IF(N274="zákl. přenesená",J274,0)</f>
        <v>0</v>
      </c>
      <c r="BH274" s="217">
        <f>IF(N274="sníž. přenesená",J274,0)</f>
        <v>0</v>
      </c>
      <c r="BI274" s="217">
        <f>IF(N274="nulová",J274,0)</f>
        <v>0</v>
      </c>
      <c r="BJ274" s="18" t="s">
        <v>79</v>
      </c>
      <c r="BK274" s="217">
        <f>ROUND(I274*H274,2)</f>
        <v>0</v>
      </c>
      <c r="BL274" s="18" t="s">
        <v>256</v>
      </c>
      <c r="BM274" s="216" t="s">
        <v>540</v>
      </c>
    </row>
    <row r="275" s="2" customFormat="1">
      <c r="A275" s="39"/>
      <c r="B275" s="40"/>
      <c r="C275" s="41"/>
      <c r="D275" s="218" t="s">
        <v>141</v>
      </c>
      <c r="E275" s="41"/>
      <c r="F275" s="219" t="s">
        <v>541</v>
      </c>
      <c r="G275" s="41"/>
      <c r="H275" s="41"/>
      <c r="I275" s="220"/>
      <c r="J275" s="41"/>
      <c r="K275" s="41"/>
      <c r="L275" s="45"/>
      <c r="M275" s="221"/>
      <c r="N275" s="222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141</v>
      </c>
      <c r="AU275" s="18" t="s">
        <v>81</v>
      </c>
    </row>
    <row r="276" s="13" customFormat="1">
      <c r="A276" s="13"/>
      <c r="B276" s="228"/>
      <c r="C276" s="229"/>
      <c r="D276" s="230" t="s">
        <v>173</v>
      </c>
      <c r="E276" s="231" t="s">
        <v>19</v>
      </c>
      <c r="F276" s="232" t="s">
        <v>542</v>
      </c>
      <c r="G276" s="229"/>
      <c r="H276" s="233">
        <v>20.440000000000001</v>
      </c>
      <c r="I276" s="234"/>
      <c r="J276" s="229"/>
      <c r="K276" s="229"/>
      <c r="L276" s="235"/>
      <c r="M276" s="236"/>
      <c r="N276" s="237"/>
      <c r="O276" s="237"/>
      <c r="P276" s="237"/>
      <c r="Q276" s="237"/>
      <c r="R276" s="237"/>
      <c r="S276" s="237"/>
      <c r="T276" s="23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9" t="s">
        <v>173</v>
      </c>
      <c r="AU276" s="239" t="s">
        <v>81</v>
      </c>
      <c r="AV276" s="13" t="s">
        <v>81</v>
      </c>
      <c r="AW276" s="13" t="s">
        <v>33</v>
      </c>
      <c r="AX276" s="13" t="s">
        <v>79</v>
      </c>
      <c r="AY276" s="239" t="s">
        <v>119</v>
      </c>
    </row>
    <row r="277" s="2" customFormat="1" ht="16.5" customHeight="1">
      <c r="A277" s="39"/>
      <c r="B277" s="40"/>
      <c r="C277" s="205" t="s">
        <v>543</v>
      </c>
      <c r="D277" s="205" t="s">
        <v>122</v>
      </c>
      <c r="E277" s="206" t="s">
        <v>544</v>
      </c>
      <c r="F277" s="207" t="s">
        <v>545</v>
      </c>
      <c r="G277" s="208" t="s">
        <v>170</v>
      </c>
      <c r="H277" s="209">
        <v>9.3200000000000003</v>
      </c>
      <c r="I277" s="210"/>
      <c r="J277" s="211">
        <f>ROUND(I277*H277,2)</f>
        <v>0</v>
      </c>
      <c r="K277" s="207" t="s">
        <v>139</v>
      </c>
      <c r="L277" s="45"/>
      <c r="M277" s="212" t="s">
        <v>19</v>
      </c>
      <c r="N277" s="213" t="s">
        <v>42</v>
      </c>
      <c r="O277" s="85"/>
      <c r="P277" s="214">
        <f>O277*H277</f>
        <v>0</v>
      </c>
      <c r="Q277" s="214">
        <v>0</v>
      </c>
      <c r="R277" s="214">
        <f>Q277*H277</f>
        <v>0</v>
      </c>
      <c r="S277" s="214">
        <v>0.0058399999999999997</v>
      </c>
      <c r="T277" s="215">
        <f>S277*H277</f>
        <v>0.054428799999999999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16" t="s">
        <v>256</v>
      </c>
      <c r="AT277" s="216" t="s">
        <v>122</v>
      </c>
      <c r="AU277" s="216" t="s">
        <v>81</v>
      </c>
      <c r="AY277" s="18" t="s">
        <v>119</v>
      </c>
      <c r="BE277" s="217">
        <f>IF(N277="základní",J277,0)</f>
        <v>0</v>
      </c>
      <c r="BF277" s="217">
        <f>IF(N277="snížená",J277,0)</f>
        <v>0</v>
      </c>
      <c r="BG277" s="217">
        <f>IF(N277="zákl. přenesená",J277,0)</f>
        <v>0</v>
      </c>
      <c r="BH277" s="217">
        <f>IF(N277="sníž. přenesená",J277,0)</f>
        <v>0</v>
      </c>
      <c r="BI277" s="217">
        <f>IF(N277="nulová",J277,0)</f>
        <v>0</v>
      </c>
      <c r="BJ277" s="18" t="s">
        <v>79</v>
      </c>
      <c r="BK277" s="217">
        <f>ROUND(I277*H277,2)</f>
        <v>0</v>
      </c>
      <c r="BL277" s="18" t="s">
        <v>256</v>
      </c>
      <c r="BM277" s="216" t="s">
        <v>546</v>
      </c>
    </row>
    <row r="278" s="2" customFormat="1">
      <c r="A278" s="39"/>
      <c r="B278" s="40"/>
      <c r="C278" s="41"/>
      <c r="D278" s="218" t="s">
        <v>141</v>
      </c>
      <c r="E278" s="41"/>
      <c r="F278" s="219" t="s">
        <v>547</v>
      </c>
      <c r="G278" s="41"/>
      <c r="H278" s="41"/>
      <c r="I278" s="220"/>
      <c r="J278" s="41"/>
      <c r="K278" s="41"/>
      <c r="L278" s="45"/>
      <c r="M278" s="221"/>
      <c r="N278" s="222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141</v>
      </c>
      <c r="AU278" s="18" t="s">
        <v>81</v>
      </c>
    </row>
    <row r="279" s="13" customFormat="1">
      <c r="A279" s="13"/>
      <c r="B279" s="228"/>
      <c r="C279" s="229"/>
      <c r="D279" s="230" t="s">
        <v>173</v>
      </c>
      <c r="E279" s="231" t="s">
        <v>19</v>
      </c>
      <c r="F279" s="232" t="s">
        <v>548</v>
      </c>
      <c r="G279" s="229"/>
      <c r="H279" s="233">
        <v>9.3200000000000003</v>
      </c>
      <c r="I279" s="234"/>
      <c r="J279" s="229"/>
      <c r="K279" s="229"/>
      <c r="L279" s="235"/>
      <c r="M279" s="236"/>
      <c r="N279" s="237"/>
      <c r="O279" s="237"/>
      <c r="P279" s="237"/>
      <c r="Q279" s="237"/>
      <c r="R279" s="237"/>
      <c r="S279" s="237"/>
      <c r="T279" s="23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9" t="s">
        <v>173</v>
      </c>
      <c r="AU279" s="239" t="s">
        <v>81</v>
      </c>
      <c r="AV279" s="13" t="s">
        <v>81</v>
      </c>
      <c r="AW279" s="13" t="s">
        <v>33</v>
      </c>
      <c r="AX279" s="13" t="s">
        <v>79</v>
      </c>
      <c r="AY279" s="239" t="s">
        <v>119</v>
      </c>
    </row>
    <row r="280" s="2" customFormat="1" ht="24.15" customHeight="1">
      <c r="A280" s="39"/>
      <c r="B280" s="40"/>
      <c r="C280" s="205" t="s">
        <v>549</v>
      </c>
      <c r="D280" s="205" t="s">
        <v>122</v>
      </c>
      <c r="E280" s="206" t="s">
        <v>550</v>
      </c>
      <c r="F280" s="207" t="s">
        <v>551</v>
      </c>
      <c r="G280" s="208" t="s">
        <v>329</v>
      </c>
      <c r="H280" s="209">
        <v>5</v>
      </c>
      <c r="I280" s="210"/>
      <c r="J280" s="211">
        <f>ROUND(I280*H280,2)</f>
        <v>0</v>
      </c>
      <c r="K280" s="207" t="s">
        <v>139</v>
      </c>
      <c r="L280" s="45"/>
      <c r="M280" s="212" t="s">
        <v>19</v>
      </c>
      <c r="N280" s="213" t="s">
        <v>42</v>
      </c>
      <c r="O280" s="85"/>
      <c r="P280" s="214">
        <f>O280*H280</f>
        <v>0</v>
      </c>
      <c r="Q280" s="214">
        <v>0</v>
      </c>
      <c r="R280" s="214">
        <f>Q280*H280</f>
        <v>0</v>
      </c>
      <c r="S280" s="214">
        <v>0.0018799999999999999</v>
      </c>
      <c r="T280" s="215">
        <f>S280*H280</f>
        <v>0.0094000000000000004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256</v>
      </c>
      <c r="AT280" s="216" t="s">
        <v>122</v>
      </c>
      <c r="AU280" s="216" t="s">
        <v>81</v>
      </c>
      <c r="AY280" s="18" t="s">
        <v>119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79</v>
      </c>
      <c r="BK280" s="217">
        <f>ROUND(I280*H280,2)</f>
        <v>0</v>
      </c>
      <c r="BL280" s="18" t="s">
        <v>256</v>
      </c>
      <c r="BM280" s="216" t="s">
        <v>552</v>
      </c>
    </row>
    <row r="281" s="2" customFormat="1">
      <c r="A281" s="39"/>
      <c r="B281" s="40"/>
      <c r="C281" s="41"/>
      <c r="D281" s="218" t="s">
        <v>141</v>
      </c>
      <c r="E281" s="41"/>
      <c r="F281" s="219" t="s">
        <v>553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141</v>
      </c>
      <c r="AU281" s="18" t="s">
        <v>81</v>
      </c>
    </row>
    <row r="282" s="13" customFormat="1">
      <c r="A282" s="13"/>
      <c r="B282" s="228"/>
      <c r="C282" s="229"/>
      <c r="D282" s="230" t="s">
        <v>173</v>
      </c>
      <c r="E282" s="231" t="s">
        <v>19</v>
      </c>
      <c r="F282" s="232" t="s">
        <v>118</v>
      </c>
      <c r="G282" s="229"/>
      <c r="H282" s="233">
        <v>5</v>
      </c>
      <c r="I282" s="234"/>
      <c r="J282" s="229"/>
      <c r="K282" s="229"/>
      <c r="L282" s="235"/>
      <c r="M282" s="236"/>
      <c r="N282" s="237"/>
      <c r="O282" s="237"/>
      <c r="P282" s="237"/>
      <c r="Q282" s="237"/>
      <c r="R282" s="237"/>
      <c r="S282" s="237"/>
      <c r="T282" s="23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9" t="s">
        <v>173</v>
      </c>
      <c r="AU282" s="239" t="s">
        <v>81</v>
      </c>
      <c r="AV282" s="13" t="s">
        <v>81</v>
      </c>
      <c r="AW282" s="13" t="s">
        <v>33</v>
      </c>
      <c r="AX282" s="13" t="s">
        <v>79</v>
      </c>
      <c r="AY282" s="239" t="s">
        <v>119</v>
      </c>
    </row>
    <row r="283" s="2" customFormat="1" ht="16.5" customHeight="1">
      <c r="A283" s="39"/>
      <c r="B283" s="40"/>
      <c r="C283" s="205" t="s">
        <v>554</v>
      </c>
      <c r="D283" s="205" t="s">
        <v>122</v>
      </c>
      <c r="E283" s="206" t="s">
        <v>555</v>
      </c>
      <c r="F283" s="207" t="s">
        <v>556</v>
      </c>
      <c r="G283" s="208" t="s">
        <v>183</v>
      </c>
      <c r="H283" s="209">
        <v>94.700000000000003</v>
      </c>
      <c r="I283" s="210"/>
      <c r="J283" s="211">
        <f>ROUND(I283*H283,2)</f>
        <v>0</v>
      </c>
      <c r="K283" s="207" t="s">
        <v>139</v>
      </c>
      <c r="L283" s="45"/>
      <c r="M283" s="212" t="s">
        <v>19</v>
      </c>
      <c r="N283" s="213" t="s">
        <v>42</v>
      </c>
      <c r="O283" s="85"/>
      <c r="P283" s="214">
        <f>O283*H283</f>
        <v>0</v>
      </c>
      <c r="Q283" s="214">
        <v>0</v>
      </c>
      <c r="R283" s="214">
        <f>Q283*H283</f>
        <v>0</v>
      </c>
      <c r="S283" s="214">
        <v>0.0060499999999999998</v>
      </c>
      <c r="T283" s="215">
        <f>S283*H283</f>
        <v>0.57293499999999997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16" t="s">
        <v>256</v>
      </c>
      <c r="AT283" s="216" t="s">
        <v>122</v>
      </c>
      <c r="AU283" s="216" t="s">
        <v>81</v>
      </c>
      <c r="AY283" s="18" t="s">
        <v>119</v>
      </c>
      <c r="BE283" s="217">
        <f>IF(N283="základní",J283,0)</f>
        <v>0</v>
      </c>
      <c r="BF283" s="217">
        <f>IF(N283="snížená",J283,0)</f>
        <v>0</v>
      </c>
      <c r="BG283" s="217">
        <f>IF(N283="zákl. přenesená",J283,0)</f>
        <v>0</v>
      </c>
      <c r="BH283" s="217">
        <f>IF(N283="sníž. přenesená",J283,0)</f>
        <v>0</v>
      </c>
      <c r="BI283" s="217">
        <f>IF(N283="nulová",J283,0)</f>
        <v>0</v>
      </c>
      <c r="BJ283" s="18" t="s">
        <v>79</v>
      </c>
      <c r="BK283" s="217">
        <f>ROUND(I283*H283,2)</f>
        <v>0</v>
      </c>
      <c r="BL283" s="18" t="s">
        <v>256</v>
      </c>
      <c r="BM283" s="216" t="s">
        <v>557</v>
      </c>
    </row>
    <row r="284" s="2" customFormat="1">
      <c r="A284" s="39"/>
      <c r="B284" s="40"/>
      <c r="C284" s="41"/>
      <c r="D284" s="218" t="s">
        <v>141</v>
      </c>
      <c r="E284" s="41"/>
      <c r="F284" s="219" t="s">
        <v>558</v>
      </c>
      <c r="G284" s="41"/>
      <c r="H284" s="41"/>
      <c r="I284" s="220"/>
      <c r="J284" s="41"/>
      <c r="K284" s="41"/>
      <c r="L284" s="45"/>
      <c r="M284" s="221"/>
      <c r="N284" s="222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141</v>
      </c>
      <c r="AU284" s="18" t="s">
        <v>81</v>
      </c>
    </row>
    <row r="285" s="13" customFormat="1">
      <c r="A285" s="13"/>
      <c r="B285" s="228"/>
      <c r="C285" s="229"/>
      <c r="D285" s="230" t="s">
        <v>173</v>
      </c>
      <c r="E285" s="231" t="s">
        <v>19</v>
      </c>
      <c r="F285" s="232" t="s">
        <v>559</v>
      </c>
      <c r="G285" s="229"/>
      <c r="H285" s="233">
        <v>94.700000000000003</v>
      </c>
      <c r="I285" s="234"/>
      <c r="J285" s="229"/>
      <c r="K285" s="229"/>
      <c r="L285" s="235"/>
      <c r="M285" s="236"/>
      <c r="N285" s="237"/>
      <c r="O285" s="237"/>
      <c r="P285" s="237"/>
      <c r="Q285" s="237"/>
      <c r="R285" s="237"/>
      <c r="S285" s="237"/>
      <c r="T285" s="23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9" t="s">
        <v>173</v>
      </c>
      <c r="AU285" s="239" t="s">
        <v>81</v>
      </c>
      <c r="AV285" s="13" t="s">
        <v>81</v>
      </c>
      <c r="AW285" s="13" t="s">
        <v>33</v>
      </c>
      <c r="AX285" s="13" t="s">
        <v>79</v>
      </c>
      <c r="AY285" s="239" t="s">
        <v>119</v>
      </c>
    </row>
    <row r="286" s="2" customFormat="1" ht="16.5" customHeight="1">
      <c r="A286" s="39"/>
      <c r="B286" s="40"/>
      <c r="C286" s="205" t="s">
        <v>560</v>
      </c>
      <c r="D286" s="205" t="s">
        <v>122</v>
      </c>
      <c r="E286" s="206" t="s">
        <v>561</v>
      </c>
      <c r="F286" s="207" t="s">
        <v>562</v>
      </c>
      <c r="G286" s="208" t="s">
        <v>183</v>
      </c>
      <c r="H286" s="209">
        <v>14</v>
      </c>
      <c r="I286" s="210"/>
      <c r="J286" s="211">
        <f>ROUND(I286*H286,2)</f>
        <v>0</v>
      </c>
      <c r="K286" s="207" t="s">
        <v>139</v>
      </c>
      <c r="L286" s="45"/>
      <c r="M286" s="212" t="s">
        <v>19</v>
      </c>
      <c r="N286" s="213" t="s">
        <v>42</v>
      </c>
      <c r="O286" s="85"/>
      <c r="P286" s="214">
        <f>O286*H286</f>
        <v>0</v>
      </c>
      <c r="Q286" s="214">
        <v>0</v>
      </c>
      <c r="R286" s="214">
        <f>Q286*H286</f>
        <v>0</v>
      </c>
      <c r="S286" s="214">
        <v>0.0039399999999999999</v>
      </c>
      <c r="T286" s="215">
        <f>S286*H286</f>
        <v>0.055160000000000001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6" t="s">
        <v>256</v>
      </c>
      <c r="AT286" s="216" t="s">
        <v>122</v>
      </c>
      <c r="AU286" s="216" t="s">
        <v>81</v>
      </c>
      <c r="AY286" s="18" t="s">
        <v>119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8" t="s">
        <v>79</v>
      </c>
      <c r="BK286" s="217">
        <f>ROUND(I286*H286,2)</f>
        <v>0</v>
      </c>
      <c r="BL286" s="18" t="s">
        <v>256</v>
      </c>
      <c r="BM286" s="216" t="s">
        <v>563</v>
      </c>
    </row>
    <row r="287" s="2" customFormat="1">
      <c r="A287" s="39"/>
      <c r="B287" s="40"/>
      <c r="C287" s="41"/>
      <c r="D287" s="218" t="s">
        <v>141</v>
      </c>
      <c r="E287" s="41"/>
      <c r="F287" s="219" t="s">
        <v>564</v>
      </c>
      <c r="G287" s="41"/>
      <c r="H287" s="41"/>
      <c r="I287" s="220"/>
      <c r="J287" s="41"/>
      <c r="K287" s="41"/>
      <c r="L287" s="45"/>
      <c r="M287" s="221"/>
      <c r="N287" s="222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141</v>
      </c>
      <c r="AU287" s="18" t="s">
        <v>81</v>
      </c>
    </row>
    <row r="288" s="13" customFormat="1">
      <c r="A288" s="13"/>
      <c r="B288" s="228"/>
      <c r="C288" s="229"/>
      <c r="D288" s="230" t="s">
        <v>173</v>
      </c>
      <c r="E288" s="231" t="s">
        <v>19</v>
      </c>
      <c r="F288" s="232" t="s">
        <v>565</v>
      </c>
      <c r="G288" s="229"/>
      <c r="H288" s="233">
        <v>14</v>
      </c>
      <c r="I288" s="234"/>
      <c r="J288" s="229"/>
      <c r="K288" s="229"/>
      <c r="L288" s="235"/>
      <c r="M288" s="236"/>
      <c r="N288" s="237"/>
      <c r="O288" s="237"/>
      <c r="P288" s="237"/>
      <c r="Q288" s="237"/>
      <c r="R288" s="237"/>
      <c r="S288" s="237"/>
      <c r="T288" s="23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9" t="s">
        <v>173</v>
      </c>
      <c r="AU288" s="239" t="s">
        <v>81</v>
      </c>
      <c r="AV288" s="13" t="s">
        <v>81</v>
      </c>
      <c r="AW288" s="13" t="s">
        <v>33</v>
      </c>
      <c r="AX288" s="13" t="s">
        <v>79</v>
      </c>
      <c r="AY288" s="239" t="s">
        <v>119</v>
      </c>
    </row>
    <row r="289" s="2" customFormat="1" ht="16.5" customHeight="1">
      <c r="A289" s="39"/>
      <c r="B289" s="40"/>
      <c r="C289" s="205" t="s">
        <v>566</v>
      </c>
      <c r="D289" s="205" t="s">
        <v>122</v>
      </c>
      <c r="E289" s="206" t="s">
        <v>567</v>
      </c>
      <c r="F289" s="207" t="s">
        <v>568</v>
      </c>
      <c r="G289" s="208" t="s">
        <v>183</v>
      </c>
      <c r="H289" s="209">
        <v>105.59999999999999</v>
      </c>
      <c r="I289" s="210"/>
      <c r="J289" s="211">
        <f>ROUND(I289*H289,2)</f>
        <v>0</v>
      </c>
      <c r="K289" s="207" t="s">
        <v>139</v>
      </c>
      <c r="L289" s="45"/>
      <c r="M289" s="212" t="s">
        <v>19</v>
      </c>
      <c r="N289" s="213" t="s">
        <v>42</v>
      </c>
      <c r="O289" s="85"/>
      <c r="P289" s="214">
        <f>O289*H289</f>
        <v>0</v>
      </c>
      <c r="Q289" s="214">
        <v>0.00141</v>
      </c>
      <c r="R289" s="214">
        <f>Q289*H289</f>
        <v>0.148896</v>
      </c>
      <c r="S289" s="214">
        <v>0</v>
      </c>
      <c r="T289" s="215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16" t="s">
        <v>256</v>
      </c>
      <c r="AT289" s="216" t="s">
        <v>122</v>
      </c>
      <c r="AU289" s="216" t="s">
        <v>81</v>
      </c>
      <c r="AY289" s="18" t="s">
        <v>119</v>
      </c>
      <c r="BE289" s="217">
        <f>IF(N289="základní",J289,0)</f>
        <v>0</v>
      </c>
      <c r="BF289" s="217">
        <f>IF(N289="snížená",J289,0)</f>
        <v>0</v>
      </c>
      <c r="BG289" s="217">
        <f>IF(N289="zákl. přenesená",J289,0)</f>
        <v>0</v>
      </c>
      <c r="BH289" s="217">
        <f>IF(N289="sníž. přenesená",J289,0)</f>
        <v>0</v>
      </c>
      <c r="BI289" s="217">
        <f>IF(N289="nulová",J289,0)</f>
        <v>0</v>
      </c>
      <c r="BJ289" s="18" t="s">
        <v>79</v>
      </c>
      <c r="BK289" s="217">
        <f>ROUND(I289*H289,2)</f>
        <v>0</v>
      </c>
      <c r="BL289" s="18" t="s">
        <v>256</v>
      </c>
      <c r="BM289" s="216" t="s">
        <v>569</v>
      </c>
    </row>
    <row r="290" s="2" customFormat="1">
      <c r="A290" s="39"/>
      <c r="B290" s="40"/>
      <c r="C290" s="41"/>
      <c r="D290" s="218" t="s">
        <v>141</v>
      </c>
      <c r="E290" s="41"/>
      <c r="F290" s="219" t="s">
        <v>570</v>
      </c>
      <c r="G290" s="41"/>
      <c r="H290" s="41"/>
      <c r="I290" s="220"/>
      <c r="J290" s="41"/>
      <c r="K290" s="41"/>
      <c r="L290" s="45"/>
      <c r="M290" s="221"/>
      <c r="N290" s="222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141</v>
      </c>
      <c r="AU290" s="18" t="s">
        <v>81</v>
      </c>
    </row>
    <row r="291" s="13" customFormat="1">
      <c r="A291" s="13"/>
      <c r="B291" s="228"/>
      <c r="C291" s="229"/>
      <c r="D291" s="230" t="s">
        <v>173</v>
      </c>
      <c r="E291" s="231" t="s">
        <v>19</v>
      </c>
      <c r="F291" s="232" t="s">
        <v>571</v>
      </c>
      <c r="G291" s="229"/>
      <c r="H291" s="233">
        <v>105.59999999999999</v>
      </c>
      <c r="I291" s="234"/>
      <c r="J291" s="229"/>
      <c r="K291" s="229"/>
      <c r="L291" s="235"/>
      <c r="M291" s="236"/>
      <c r="N291" s="237"/>
      <c r="O291" s="237"/>
      <c r="P291" s="237"/>
      <c r="Q291" s="237"/>
      <c r="R291" s="237"/>
      <c r="S291" s="237"/>
      <c r="T291" s="23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9" t="s">
        <v>173</v>
      </c>
      <c r="AU291" s="239" t="s">
        <v>81</v>
      </c>
      <c r="AV291" s="13" t="s">
        <v>81</v>
      </c>
      <c r="AW291" s="13" t="s">
        <v>33</v>
      </c>
      <c r="AX291" s="13" t="s">
        <v>79</v>
      </c>
      <c r="AY291" s="239" t="s">
        <v>119</v>
      </c>
    </row>
    <row r="292" s="2" customFormat="1" ht="16.5" customHeight="1">
      <c r="A292" s="39"/>
      <c r="B292" s="40"/>
      <c r="C292" s="205" t="s">
        <v>572</v>
      </c>
      <c r="D292" s="205" t="s">
        <v>122</v>
      </c>
      <c r="E292" s="206" t="s">
        <v>573</v>
      </c>
      <c r="F292" s="207" t="s">
        <v>574</v>
      </c>
      <c r="G292" s="208" t="s">
        <v>183</v>
      </c>
      <c r="H292" s="209">
        <v>6</v>
      </c>
      <c r="I292" s="210"/>
      <c r="J292" s="211">
        <f>ROUND(I292*H292,2)</f>
        <v>0</v>
      </c>
      <c r="K292" s="207" t="s">
        <v>139</v>
      </c>
      <c r="L292" s="45"/>
      <c r="M292" s="212" t="s">
        <v>19</v>
      </c>
      <c r="N292" s="213" t="s">
        <v>42</v>
      </c>
      <c r="O292" s="85"/>
      <c r="P292" s="214">
        <f>O292*H292</f>
        <v>0</v>
      </c>
      <c r="Q292" s="214">
        <v>0.0018600000000000001</v>
      </c>
      <c r="R292" s="214">
        <f>Q292*H292</f>
        <v>0.01116</v>
      </c>
      <c r="S292" s="214">
        <v>0</v>
      </c>
      <c r="T292" s="215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16" t="s">
        <v>256</v>
      </c>
      <c r="AT292" s="216" t="s">
        <v>122</v>
      </c>
      <c r="AU292" s="216" t="s">
        <v>81</v>
      </c>
      <c r="AY292" s="18" t="s">
        <v>119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8" t="s">
        <v>79</v>
      </c>
      <c r="BK292" s="217">
        <f>ROUND(I292*H292,2)</f>
        <v>0</v>
      </c>
      <c r="BL292" s="18" t="s">
        <v>256</v>
      </c>
      <c r="BM292" s="216" t="s">
        <v>575</v>
      </c>
    </row>
    <row r="293" s="2" customFormat="1">
      <c r="A293" s="39"/>
      <c r="B293" s="40"/>
      <c r="C293" s="41"/>
      <c r="D293" s="218" t="s">
        <v>141</v>
      </c>
      <c r="E293" s="41"/>
      <c r="F293" s="219" t="s">
        <v>576</v>
      </c>
      <c r="G293" s="41"/>
      <c r="H293" s="41"/>
      <c r="I293" s="220"/>
      <c r="J293" s="41"/>
      <c r="K293" s="41"/>
      <c r="L293" s="45"/>
      <c r="M293" s="221"/>
      <c r="N293" s="222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141</v>
      </c>
      <c r="AU293" s="18" t="s">
        <v>81</v>
      </c>
    </row>
    <row r="294" s="13" customFormat="1">
      <c r="A294" s="13"/>
      <c r="B294" s="228"/>
      <c r="C294" s="229"/>
      <c r="D294" s="230" t="s">
        <v>173</v>
      </c>
      <c r="E294" s="231" t="s">
        <v>19</v>
      </c>
      <c r="F294" s="232" t="s">
        <v>577</v>
      </c>
      <c r="G294" s="229"/>
      <c r="H294" s="233">
        <v>6</v>
      </c>
      <c r="I294" s="234"/>
      <c r="J294" s="229"/>
      <c r="K294" s="229"/>
      <c r="L294" s="235"/>
      <c r="M294" s="236"/>
      <c r="N294" s="237"/>
      <c r="O294" s="237"/>
      <c r="P294" s="237"/>
      <c r="Q294" s="237"/>
      <c r="R294" s="237"/>
      <c r="S294" s="237"/>
      <c r="T294" s="23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9" t="s">
        <v>173</v>
      </c>
      <c r="AU294" s="239" t="s">
        <v>81</v>
      </c>
      <c r="AV294" s="13" t="s">
        <v>81</v>
      </c>
      <c r="AW294" s="13" t="s">
        <v>33</v>
      </c>
      <c r="AX294" s="13" t="s">
        <v>79</v>
      </c>
      <c r="AY294" s="239" t="s">
        <v>119</v>
      </c>
    </row>
    <row r="295" s="2" customFormat="1" ht="16.5" customHeight="1">
      <c r="A295" s="39"/>
      <c r="B295" s="40"/>
      <c r="C295" s="205" t="s">
        <v>578</v>
      </c>
      <c r="D295" s="205" t="s">
        <v>122</v>
      </c>
      <c r="E295" s="206" t="s">
        <v>579</v>
      </c>
      <c r="F295" s="207" t="s">
        <v>580</v>
      </c>
      <c r="G295" s="208" t="s">
        <v>183</v>
      </c>
      <c r="H295" s="209">
        <v>33</v>
      </c>
      <c r="I295" s="210"/>
      <c r="J295" s="211">
        <f>ROUND(I295*H295,2)</f>
        <v>0</v>
      </c>
      <c r="K295" s="207" t="s">
        <v>139</v>
      </c>
      <c r="L295" s="45"/>
      <c r="M295" s="212" t="s">
        <v>19</v>
      </c>
      <c r="N295" s="213" t="s">
        <v>42</v>
      </c>
      <c r="O295" s="85"/>
      <c r="P295" s="214">
        <f>O295*H295</f>
        <v>0</v>
      </c>
      <c r="Q295" s="214">
        <v>0.00231</v>
      </c>
      <c r="R295" s="214">
        <f>Q295*H295</f>
        <v>0.076230000000000006</v>
      </c>
      <c r="S295" s="214">
        <v>0</v>
      </c>
      <c r="T295" s="21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6" t="s">
        <v>256</v>
      </c>
      <c r="AT295" s="216" t="s">
        <v>122</v>
      </c>
      <c r="AU295" s="216" t="s">
        <v>81</v>
      </c>
      <c r="AY295" s="18" t="s">
        <v>119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8" t="s">
        <v>79</v>
      </c>
      <c r="BK295" s="217">
        <f>ROUND(I295*H295,2)</f>
        <v>0</v>
      </c>
      <c r="BL295" s="18" t="s">
        <v>256</v>
      </c>
      <c r="BM295" s="216" t="s">
        <v>581</v>
      </c>
    </row>
    <row r="296" s="2" customFormat="1">
      <c r="A296" s="39"/>
      <c r="B296" s="40"/>
      <c r="C296" s="41"/>
      <c r="D296" s="218" t="s">
        <v>141</v>
      </c>
      <c r="E296" s="41"/>
      <c r="F296" s="219" t="s">
        <v>582</v>
      </c>
      <c r="G296" s="41"/>
      <c r="H296" s="41"/>
      <c r="I296" s="220"/>
      <c r="J296" s="41"/>
      <c r="K296" s="41"/>
      <c r="L296" s="45"/>
      <c r="M296" s="221"/>
      <c r="N296" s="222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141</v>
      </c>
      <c r="AU296" s="18" t="s">
        <v>81</v>
      </c>
    </row>
    <row r="297" s="13" customFormat="1">
      <c r="A297" s="13"/>
      <c r="B297" s="228"/>
      <c r="C297" s="229"/>
      <c r="D297" s="230" t="s">
        <v>173</v>
      </c>
      <c r="E297" s="231" t="s">
        <v>19</v>
      </c>
      <c r="F297" s="232" t="s">
        <v>583</v>
      </c>
      <c r="G297" s="229"/>
      <c r="H297" s="233">
        <v>33</v>
      </c>
      <c r="I297" s="234"/>
      <c r="J297" s="229"/>
      <c r="K297" s="229"/>
      <c r="L297" s="235"/>
      <c r="M297" s="236"/>
      <c r="N297" s="237"/>
      <c r="O297" s="237"/>
      <c r="P297" s="237"/>
      <c r="Q297" s="237"/>
      <c r="R297" s="237"/>
      <c r="S297" s="237"/>
      <c r="T297" s="23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9" t="s">
        <v>173</v>
      </c>
      <c r="AU297" s="239" t="s">
        <v>81</v>
      </c>
      <c r="AV297" s="13" t="s">
        <v>81</v>
      </c>
      <c r="AW297" s="13" t="s">
        <v>33</v>
      </c>
      <c r="AX297" s="13" t="s">
        <v>79</v>
      </c>
      <c r="AY297" s="239" t="s">
        <v>119</v>
      </c>
    </row>
    <row r="298" s="2" customFormat="1" ht="16.5" customHeight="1">
      <c r="A298" s="39"/>
      <c r="B298" s="40"/>
      <c r="C298" s="205" t="s">
        <v>584</v>
      </c>
      <c r="D298" s="205" t="s">
        <v>122</v>
      </c>
      <c r="E298" s="206" t="s">
        <v>585</v>
      </c>
      <c r="F298" s="207" t="s">
        <v>586</v>
      </c>
      <c r="G298" s="208" t="s">
        <v>183</v>
      </c>
      <c r="H298" s="209">
        <v>155.75</v>
      </c>
      <c r="I298" s="210"/>
      <c r="J298" s="211">
        <f>ROUND(I298*H298,2)</f>
        <v>0</v>
      </c>
      <c r="K298" s="207" t="s">
        <v>139</v>
      </c>
      <c r="L298" s="45"/>
      <c r="M298" s="212" t="s">
        <v>19</v>
      </c>
      <c r="N298" s="213" t="s">
        <v>42</v>
      </c>
      <c r="O298" s="85"/>
      <c r="P298" s="214">
        <f>O298*H298</f>
        <v>0</v>
      </c>
      <c r="Q298" s="214">
        <v>0.0030300000000000001</v>
      </c>
      <c r="R298" s="214">
        <f>Q298*H298</f>
        <v>0.47192250000000002</v>
      </c>
      <c r="S298" s="214">
        <v>0</v>
      </c>
      <c r="T298" s="215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6" t="s">
        <v>256</v>
      </c>
      <c r="AT298" s="216" t="s">
        <v>122</v>
      </c>
      <c r="AU298" s="216" t="s">
        <v>81</v>
      </c>
      <c r="AY298" s="18" t="s">
        <v>119</v>
      </c>
      <c r="BE298" s="217">
        <f>IF(N298="základní",J298,0)</f>
        <v>0</v>
      </c>
      <c r="BF298" s="217">
        <f>IF(N298="snížená",J298,0)</f>
        <v>0</v>
      </c>
      <c r="BG298" s="217">
        <f>IF(N298="zákl. přenesená",J298,0)</f>
        <v>0</v>
      </c>
      <c r="BH298" s="217">
        <f>IF(N298="sníž. přenesená",J298,0)</f>
        <v>0</v>
      </c>
      <c r="BI298" s="217">
        <f>IF(N298="nulová",J298,0)</f>
        <v>0</v>
      </c>
      <c r="BJ298" s="18" t="s">
        <v>79</v>
      </c>
      <c r="BK298" s="217">
        <f>ROUND(I298*H298,2)</f>
        <v>0</v>
      </c>
      <c r="BL298" s="18" t="s">
        <v>256</v>
      </c>
      <c r="BM298" s="216" t="s">
        <v>587</v>
      </c>
    </row>
    <row r="299" s="2" customFormat="1">
      <c r="A299" s="39"/>
      <c r="B299" s="40"/>
      <c r="C299" s="41"/>
      <c r="D299" s="218" t="s">
        <v>141</v>
      </c>
      <c r="E299" s="41"/>
      <c r="F299" s="219" t="s">
        <v>588</v>
      </c>
      <c r="G299" s="41"/>
      <c r="H299" s="41"/>
      <c r="I299" s="220"/>
      <c r="J299" s="41"/>
      <c r="K299" s="41"/>
      <c r="L299" s="45"/>
      <c r="M299" s="221"/>
      <c r="N299" s="222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141</v>
      </c>
      <c r="AU299" s="18" t="s">
        <v>81</v>
      </c>
    </row>
    <row r="300" s="13" customFormat="1">
      <c r="A300" s="13"/>
      <c r="B300" s="228"/>
      <c r="C300" s="229"/>
      <c r="D300" s="230" t="s">
        <v>173</v>
      </c>
      <c r="E300" s="231" t="s">
        <v>19</v>
      </c>
      <c r="F300" s="232" t="s">
        <v>589</v>
      </c>
      <c r="G300" s="229"/>
      <c r="H300" s="233">
        <v>117.59999999999999</v>
      </c>
      <c r="I300" s="234"/>
      <c r="J300" s="229"/>
      <c r="K300" s="229"/>
      <c r="L300" s="235"/>
      <c r="M300" s="236"/>
      <c r="N300" s="237"/>
      <c r="O300" s="237"/>
      <c r="P300" s="237"/>
      <c r="Q300" s="237"/>
      <c r="R300" s="237"/>
      <c r="S300" s="237"/>
      <c r="T300" s="23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9" t="s">
        <v>173</v>
      </c>
      <c r="AU300" s="239" t="s">
        <v>81</v>
      </c>
      <c r="AV300" s="13" t="s">
        <v>81</v>
      </c>
      <c r="AW300" s="13" t="s">
        <v>33</v>
      </c>
      <c r="AX300" s="13" t="s">
        <v>71</v>
      </c>
      <c r="AY300" s="239" t="s">
        <v>119</v>
      </c>
    </row>
    <row r="301" s="13" customFormat="1">
      <c r="A301" s="13"/>
      <c r="B301" s="228"/>
      <c r="C301" s="229"/>
      <c r="D301" s="230" t="s">
        <v>173</v>
      </c>
      <c r="E301" s="231" t="s">
        <v>19</v>
      </c>
      <c r="F301" s="232" t="s">
        <v>590</v>
      </c>
      <c r="G301" s="229"/>
      <c r="H301" s="233">
        <v>38.149999999999999</v>
      </c>
      <c r="I301" s="234"/>
      <c r="J301" s="229"/>
      <c r="K301" s="229"/>
      <c r="L301" s="235"/>
      <c r="M301" s="236"/>
      <c r="N301" s="237"/>
      <c r="O301" s="237"/>
      <c r="P301" s="237"/>
      <c r="Q301" s="237"/>
      <c r="R301" s="237"/>
      <c r="S301" s="237"/>
      <c r="T301" s="23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9" t="s">
        <v>173</v>
      </c>
      <c r="AU301" s="239" t="s">
        <v>81</v>
      </c>
      <c r="AV301" s="13" t="s">
        <v>81</v>
      </c>
      <c r="AW301" s="13" t="s">
        <v>33</v>
      </c>
      <c r="AX301" s="13" t="s">
        <v>71</v>
      </c>
      <c r="AY301" s="239" t="s">
        <v>119</v>
      </c>
    </row>
    <row r="302" s="14" customFormat="1">
      <c r="A302" s="14"/>
      <c r="B302" s="240"/>
      <c r="C302" s="241"/>
      <c r="D302" s="230" t="s">
        <v>173</v>
      </c>
      <c r="E302" s="242" t="s">
        <v>19</v>
      </c>
      <c r="F302" s="243" t="s">
        <v>187</v>
      </c>
      <c r="G302" s="241"/>
      <c r="H302" s="244">
        <v>155.75</v>
      </c>
      <c r="I302" s="245"/>
      <c r="J302" s="241"/>
      <c r="K302" s="241"/>
      <c r="L302" s="246"/>
      <c r="M302" s="247"/>
      <c r="N302" s="248"/>
      <c r="O302" s="248"/>
      <c r="P302" s="248"/>
      <c r="Q302" s="248"/>
      <c r="R302" s="248"/>
      <c r="S302" s="248"/>
      <c r="T302" s="249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0" t="s">
        <v>173</v>
      </c>
      <c r="AU302" s="250" t="s">
        <v>81</v>
      </c>
      <c r="AV302" s="14" t="s">
        <v>145</v>
      </c>
      <c r="AW302" s="14" t="s">
        <v>33</v>
      </c>
      <c r="AX302" s="14" t="s">
        <v>79</v>
      </c>
      <c r="AY302" s="250" t="s">
        <v>119</v>
      </c>
    </row>
    <row r="303" s="2" customFormat="1" ht="24.15" customHeight="1">
      <c r="A303" s="39"/>
      <c r="B303" s="40"/>
      <c r="C303" s="205" t="s">
        <v>591</v>
      </c>
      <c r="D303" s="205" t="s">
        <v>122</v>
      </c>
      <c r="E303" s="206" t="s">
        <v>592</v>
      </c>
      <c r="F303" s="207" t="s">
        <v>593</v>
      </c>
      <c r="G303" s="208" t="s">
        <v>170</v>
      </c>
      <c r="H303" s="209">
        <v>89.769999999999996</v>
      </c>
      <c r="I303" s="210"/>
      <c r="J303" s="211">
        <f>ROUND(I303*H303,2)</f>
        <v>0</v>
      </c>
      <c r="K303" s="207" t="s">
        <v>139</v>
      </c>
      <c r="L303" s="45"/>
      <c r="M303" s="212" t="s">
        <v>19</v>
      </c>
      <c r="N303" s="213" t="s">
        <v>42</v>
      </c>
      <c r="O303" s="85"/>
      <c r="P303" s="214">
        <f>O303*H303</f>
        <v>0</v>
      </c>
      <c r="Q303" s="214">
        <v>0.00263</v>
      </c>
      <c r="R303" s="214">
        <f>Q303*H303</f>
        <v>0.23609509999999997</v>
      </c>
      <c r="S303" s="214">
        <v>0</v>
      </c>
      <c r="T303" s="215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16" t="s">
        <v>256</v>
      </c>
      <c r="AT303" s="216" t="s">
        <v>122</v>
      </c>
      <c r="AU303" s="216" t="s">
        <v>81</v>
      </c>
      <c r="AY303" s="18" t="s">
        <v>119</v>
      </c>
      <c r="BE303" s="217">
        <f>IF(N303="základní",J303,0)</f>
        <v>0</v>
      </c>
      <c r="BF303" s="217">
        <f>IF(N303="snížená",J303,0)</f>
        <v>0</v>
      </c>
      <c r="BG303" s="217">
        <f>IF(N303="zákl. přenesená",J303,0)</f>
        <v>0</v>
      </c>
      <c r="BH303" s="217">
        <f>IF(N303="sníž. přenesená",J303,0)</f>
        <v>0</v>
      </c>
      <c r="BI303" s="217">
        <f>IF(N303="nulová",J303,0)</f>
        <v>0</v>
      </c>
      <c r="BJ303" s="18" t="s">
        <v>79</v>
      </c>
      <c r="BK303" s="217">
        <f>ROUND(I303*H303,2)</f>
        <v>0</v>
      </c>
      <c r="BL303" s="18" t="s">
        <v>256</v>
      </c>
      <c r="BM303" s="216" t="s">
        <v>594</v>
      </c>
    </row>
    <row r="304" s="2" customFormat="1">
      <c r="A304" s="39"/>
      <c r="B304" s="40"/>
      <c r="C304" s="41"/>
      <c r="D304" s="218" t="s">
        <v>141</v>
      </c>
      <c r="E304" s="41"/>
      <c r="F304" s="219" t="s">
        <v>595</v>
      </c>
      <c r="G304" s="41"/>
      <c r="H304" s="41"/>
      <c r="I304" s="220"/>
      <c r="J304" s="41"/>
      <c r="K304" s="41"/>
      <c r="L304" s="45"/>
      <c r="M304" s="221"/>
      <c r="N304" s="222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141</v>
      </c>
      <c r="AU304" s="18" t="s">
        <v>81</v>
      </c>
    </row>
    <row r="305" s="2" customFormat="1">
      <c r="A305" s="39"/>
      <c r="B305" s="40"/>
      <c r="C305" s="41"/>
      <c r="D305" s="230" t="s">
        <v>311</v>
      </c>
      <c r="E305" s="41"/>
      <c r="F305" s="261" t="s">
        <v>596</v>
      </c>
      <c r="G305" s="41"/>
      <c r="H305" s="41"/>
      <c r="I305" s="220"/>
      <c r="J305" s="41"/>
      <c r="K305" s="41"/>
      <c r="L305" s="45"/>
      <c r="M305" s="221"/>
      <c r="N305" s="222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311</v>
      </c>
      <c r="AU305" s="18" t="s">
        <v>81</v>
      </c>
    </row>
    <row r="306" s="13" customFormat="1">
      <c r="A306" s="13"/>
      <c r="B306" s="228"/>
      <c r="C306" s="229"/>
      <c r="D306" s="230" t="s">
        <v>173</v>
      </c>
      <c r="E306" s="231" t="s">
        <v>19</v>
      </c>
      <c r="F306" s="232" t="s">
        <v>597</v>
      </c>
      <c r="G306" s="229"/>
      <c r="H306" s="233">
        <v>89.769999999999996</v>
      </c>
      <c r="I306" s="234"/>
      <c r="J306" s="229"/>
      <c r="K306" s="229"/>
      <c r="L306" s="235"/>
      <c r="M306" s="236"/>
      <c r="N306" s="237"/>
      <c r="O306" s="237"/>
      <c r="P306" s="237"/>
      <c r="Q306" s="237"/>
      <c r="R306" s="237"/>
      <c r="S306" s="237"/>
      <c r="T306" s="23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9" t="s">
        <v>173</v>
      </c>
      <c r="AU306" s="239" t="s">
        <v>81</v>
      </c>
      <c r="AV306" s="13" t="s">
        <v>81</v>
      </c>
      <c r="AW306" s="13" t="s">
        <v>33</v>
      </c>
      <c r="AX306" s="13" t="s">
        <v>79</v>
      </c>
      <c r="AY306" s="239" t="s">
        <v>119</v>
      </c>
    </row>
    <row r="307" s="2" customFormat="1" ht="24.15" customHeight="1">
      <c r="A307" s="39"/>
      <c r="B307" s="40"/>
      <c r="C307" s="205" t="s">
        <v>598</v>
      </c>
      <c r="D307" s="205" t="s">
        <v>122</v>
      </c>
      <c r="E307" s="206" t="s">
        <v>599</v>
      </c>
      <c r="F307" s="207" t="s">
        <v>600</v>
      </c>
      <c r="G307" s="208" t="s">
        <v>170</v>
      </c>
      <c r="H307" s="209">
        <v>100.003</v>
      </c>
      <c r="I307" s="210"/>
      <c r="J307" s="211">
        <f>ROUND(I307*H307,2)</f>
        <v>0</v>
      </c>
      <c r="K307" s="207" t="s">
        <v>139</v>
      </c>
      <c r="L307" s="45"/>
      <c r="M307" s="212" t="s">
        <v>19</v>
      </c>
      <c r="N307" s="213" t="s">
        <v>42</v>
      </c>
      <c r="O307" s="85"/>
      <c r="P307" s="214">
        <f>O307*H307</f>
        <v>0</v>
      </c>
      <c r="Q307" s="214">
        <v>0.0026099999999999999</v>
      </c>
      <c r="R307" s="214">
        <f>Q307*H307</f>
        <v>0.26100783</v>
      </c>
      <c r="S307" s="214">
        <v>0</v>
      </c>
      <c r="T307" s="215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16" t="s">
        <v>256</v>
      </c>
      <c r="AT307" s="216" t="s">
        <v>122</v>
      </c>
      <c r="AU307" s="216" t="s">
        <v>81</v>
      </c>
      <c r="AY307" s="18" t="s">
        <v>119</v>
      </c>
      <c r="BE307" s="217">
        <f>IF(N307="základní",J307,0)</f>
        <v>0</v>
      </c>
      <c r="BF307" s="217">
        <f>IF(N307="snížená",J307,0)</f>
        <v>0</v>
      </c>
      <c r="BG307" s="217">
        <f>IF(N307="zákl. přenesená",J307,0)</f>
        <v>0</v>
      </c>
      <c r="BH307" s="217">
        <f>IF(N307="sníž. přenesená",J307,0)</f>
        <v>0</v>
      </c>
      <c r="BI307" s="217">
        <f>IF(N307="nulová",J307,0)</f>
        <v>0</v>
      </c>
      <c r="BJ307" s="18" t="s">
        <v>79</v>
      </c>
      <c r="BK307" s="217">
        <f>ROUND(I307*H307,2)</f>
        <v>0</v>
      </c>
      <c r="BL307" s="18" t="s">
        <v>256</v>
      </c>
      <c r="BM307" s="216" t="s">
        <v>601</v>
      </c>
    </row>
    <row r="308" s="2" customFormat="1">
      <c r="A308" s="39"/>
      <c r="B308" s="40"/>
      <c r="C308" s="41"/>
      <c r="D308" s="218" t="s">
        <v>141</v>
      </c>
      <c r="E308" s="41"/>
      <c r="F308" s="219" t="s">
        <v>602</v>
      </c>
      <c r="G308" s="41"/>
      <c r="H308" s="41"/>
      <c r="I308" s="220"/>
      <c r="J308" s="41"/>
      <c r="K308" s="41"/>
      <c r="L308" s="45"/>
      <c r="M308" s="221"/>
      <c r="N308" s="222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141</v>
      </c>
      <c r="AU308" s="18" t="s">
        <v>81</v>
      </c>
    </row>
    <row r="309" s="2" customFormat="1">
      <c r="A309" s="39"/>
      <c r="B309" s="40"/>
      <c r="C309" s="41"/>
      <c r="D309" s="230" t="s">
        <v>311</v>
      </c>
      <c r="E309" s="41"/>
      <c r="F309" s="261" t="s">
        <v>603</v>
      </c>
      <c r="G309" s="41"/>
      <c r="H309" s="41"/>
      <c r="I309" s="220"/>
      <c r="J309" s="41"/>
      <c r="K309" s="41"/>
      <c r="L309" s="45"/>
      <c r="M309" s="221"/>
      <c r="N309" s="222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311</v>
      </c>
      <c r="AU309" s="18" t="s">
        <v>81</v>
      </c>
    </row>
    <row r="310" s="13" customFormat="1">
      <c r="A310" s="13"/>
      <c r="B310" s="228"/>
      <c r="C310" s="229"/>
      <c r="D310" s="230" t="s">
        <v>173</v>
      </c>
      <c r="E310" s="231" t="s">
        <v>19</v>
      </c>
      <c r="F310" s="232" t="s">
        <v>604</v>
      </c>
      <c r="G310" s="229"/>
      <c r="H310" s="233">
        <v>100.003</v>
      </c>
      <c r="I310" s="234"/>
      <c r="J310" s="229"/>
      <c r="K310" s="229"/>
      <c r="L310" s="235"/>
      <c r="M310" s="236"/>
      <c r="N310" s="237"/>
      <c r="O310" s="237"/>
      <c r="P310" s="237"/>
      <c r="Q310" s="237"/>
      <c r="R310" s="237"/>
      <c r="S310" s="237"/>
      <c r="T310" s="23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9" t="s">
        <v>173</v>
      </c>
      <c r="AU310" s="239" t="s">
        <v>81</v>
      </c>
      <c r="AV310" s="13" t="s">
        <v>81</v>
      </c>
      <c r="AW310" s="13" t="s">
        <v>33</v>
      </c>
      <c r="AX310" s="13" t="s">
        <v>79</v>
      </c>
      <c r="AY310" s="239" t="s">
        <v>119</v>
      </c>
    </row>
    <row r="311" s="2" customFormat="1" ht="24.15" customHeight="1">
      <c r="A311" s="39"/>
      <c r="B311" s="40"/>
      <c r="C311" s="205" t="s">
        <v>605</v>
      </c>
      <c r="D311" s="205" t="s">
        <v>122</v>
      </c>
      <c r="E311" s="206" t="s">
        <v>606</v>
      </c>
      <c r="F311" s="207" t="s">
        <v>607</v>
      </c>
      <c r="G311" s="208" t="s">
        <v>170</v>
      </c>
      <c r="H311" s="209">
        <v>664.5</v>
      </c>
      <c r="I311" s="210"/>
      <c r="J311" s="211">
        <f>ROUND(I311*H311,2)</f>
        <v>0</v>
      </c>
      <c r="K311" s="207" t="s">
        <v>139</v>
      </c>
      <c r="L311" s="45"/>
      <c r="M311" s="212" t="s">
        <v>19</v>
      </c>
      <c r="N311" s="213" t="s">
        <v>42</v>
      </c>
      <c r="O311" s="85"/>
      <c r="P311" s="214">
        <f>O311*H311</f>
        <v>0</v>
      </c>
      <c r="Q311" s="214">
        <v>0.00299</v>
      </c>
      <c r="R311" s="214">
        <f>Q311*H311</f>
        <v>1.986855</v>
      </c>
      <c r="S311" s="214">
        <v>0</v>
      </c>
      <c r="T311" s="215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16" t="s">
        <v>256</v>
      </c>
      <c r="AT311" s="216" t="s">
        <v>122</v>
      </c>
      <c r="AU311" s="216" t="s">
        <v>81</v>
      </c>
      <c r="AY311" s="18" t="s">
        <v>119</v>
      </c>
      <c r="BE311" s="217">
        <f>IF(N311="základní",J311,0)</f>
        <v>0</v>
      </c>
      <c r="BF311" s="217">
        <f>IF(N311="snížená",J311,0)</f>
        <v>0</v>
      </c>
      <c r="BG311" s="217">
        <f>IF(N311="zákl. přenesená",J311,0)</f>
        <v>0</v>
      </c>
      <c r="BH311" s="217">
        <f>IF(N311="sníž. přenesená",J311,0)</f>
        <v>0</v>
      </c>
      <c r="BI311" s="217">
        <f>IF(N311="nulová",J311,0)</f>
        <v>0</v>
      </c>
      <c r="BJ311" s="18" t="s">
        <v>79</v>
      </c>
      <c r="BK311" s="217">
        <f>ROUND(I311*H311,2)</f>
        <v>0</v>
      </c>
      <c r="BL311" s="18" t="s">
        <v>256</v>
      </c>
      <c r="BM311" s="216" t="s">
        <v>608</v>
      </c>
    </row>
    <row r="312" s="2" customFormat="1">
      <c r="A312" s="39"/>
      <c r="B312" s="40"/>
      <c r="C312" s="41"/>
      <c r="D312" s="218" t="s">
        <v>141</v>
      </c>
      <c r="E312" s="41"/>
      <c r="F312" s="219" t="s">
        <v>609</v>
      </c>
      <c r="G312" s="41"/>
      <c r="H312" s="41"/>
      <c r="I312" s="220"/>
      <c r="J312" s="41"/>
      <c r="K312" s="41"/>
      <c r="L312" s="45"/>
      <c r="M312" s="221"/>
      <c r="N312" s="222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141</v>
      </c>
      <c r="AU312" s="18" t="s">
        <v>81</v>
      </c>
    </row>
    <row r="313" s="2" customFormat="1">
      <c r="A313" s="39"/>
      <c r="B313" s="40"/>
      <c r="C313" s="41"/>
      <c r="D313" s="230" t="s">
        <v>311</v>
      </c>
      <c r="E313" s="41"/>
      <c r="F313" s="261" t="s">
        <v>603</v>
      </c>
      <c r="G313" s="41"/>
      <c r="H313" s="41"/>
      <c r="I313" s="220"/>
      <c r="J313" s="41"/>
      <c r="K313" s="41"/>
      <c r="L313" s="45"/>
      <c r="M313" s="221"/>
      <c r="N313" s="222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311</v>
      </c>
      <c r="AU313" s="18" t="s">
        <v>81</v>
      </c>
    </row>
    <row r="314" s="13" customFormat="1">
      <c r="A314" s="13"/>
      <c r="B314" s="228"/>
      <c r="C314" s="229"/>
      <c r="D314" s="230" t="s">
        <v>173</v>
      </c>
      <c r="E314" s="231" t="s">
        <v>19</v>
      </c>
      <c r="F314" s="232" t="s">
        <v>610</v>
      </c>
      <c r="G314" s="229"/>
      <c r="H314" s="233">
        <v>10.869999999999999</v>
      </c>
      <c r="I314" s="234"/>
      <c r="J314" s="229"/>
      <c r="K314" s="229"/>
      <c r="L314" s="235"/>
      <c r="M314" s="236"/>
      <c r="N314" s="237"/>
      <c r="O314" s="237"/>
      <c r="P314" s="237"/>
      <c r="Q314" s="237"/>
      <c r="R314" s="237"/>
      <c r="S314" s="237"/>
      <c r="T314" s="23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9" t="s">
        <v>173</v>
      </c>
      <c r="AU314" s="239" t="s">
        <v>81</v>
      </c>
      <c r="AV314" s="13" t="s">
        <v>81</v>
      </c>
      <c r="AW314" s="13" t="s">
        <v>33</v>
      </c>
      <c r="AX314" s="13" t="s">
        <v>71</v>
      </c>
      <c r="AY314" s="239" t="s">
        <v>119</v>
      </c>
    </row>
    <row r="315" s="13" customFormat="1">
      <c r="A315" s="13"/>
      <c r="B315" s="228"/>
      <c r="C315" s="229"/>
      <c r="D315" s="230" t="s">
        <v>173</v>
      </c>
      <c r="E315" s="231" t="s">
        <v>19</v>
      </c>
      <c r="F315" s="232" t="s">
        <v>611</v>
      </c>
      <c r="G315" s="229"/>
      <c r="H315" s="233">
        <v>653.63</v>
      </c>
      <c r="I315" s="234"/>
      <c r="J315" s="229"/>
      <c r="K315" s="229"/>
      <c r="L315" s="235"/>
      <c r="M315" s="236"/>
      <c r="N315" s="237"/>
      <c r="O315" s="237"/>
      <c r="P315" s="237"/>
      <c r="Q315" s="237"/>
      <c r="R315" s="237"/>
      <c r="S315" s="237"/>
      <c r="T315" s="23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9" t="s">
        <v>173</v>
      </c>
      <c r="AU315" s="239" t="s">
        <v>81</v>
      </c>
      <c r="AV315" s="13" t="s">
        <v>81</v>
      </c>
      <c r="AW315" s="13" t="s">
        <v>33</v>
      </c>
      <c r="AX315" s="13" t="s">
        <v>71</v>
      </c>
      <c r="AY315" s="239" t="s">
        <v>119</v>
      </c>
    </row>
    <row r="316" s="14" customFormat="1">
      <c r="A316" s="14"/>
      <c r="B316" s="240"/>
      <c r="C316" s="241"/>
      <c r="D316" s="230" t="s">
        <v>173</v>
      </c>
      <c r="E316" s="242" t="s">
        <v>19</v>
      </c>
      <c r="F316" s="243" t="s">
        <v>187</v>
      </c>
      <c r="G316" s="241"/>
      <c r="H316" s="244">
        <v>664.5</v>
      </c>
      <c r="I316" s="245"/>
      <c r="J316" s="241"/>
      <c r="K316" s="241"/>
      <c r="L316" s="246"/>
      <c r="M316" s="247"/>
      <c r="N316" s="248"/>
      <c r="O316" s="248"/>
      <c r="P316" s="248"/>
      <c r="Q316" s="248"/>
      <c r="R316" s="248"/>
      <c r="S316" s="248"/>
      <c r="T316" s="249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0" t="s">
        <v>173</v>
      </c>
      <c r="AU316" s="250" t="s">
        <v>81</v>
      </c>
      <c r="AV316" s="14" t="s">
        <v>145</v>
      </c>
      <c r="AW316" s="14" t="s">
        <v>33</v>
      </c>
      <c r="AX316" s="14" t="s">
        <v>79</v>
      </c>
      <c r="AY316" s="250" t="s">
        <v>119</v>
      </c>
    </row>
    <row r="317" s="2" customFormat="1" ht="24.15" customHeight="1">
      <c r="A317" s="39"/>
      <c r="B317" s="40"/>
      <c r="C317" s="205" t="s">
        <v>612</v>
      </c>
      <c r="D317" s="205" t="s">
        <v>122</v>
      </c>
      <c r="E317" s="206" t="s">
        <v>613</v>
      </c>
      <c r="F317" s="207" t="s">
        <v>614</v>
      </c>
      <c r="G317" s="208" t="s">
        <v>170</v>
      </c>
      <c r="H317" s="209">
        <v>89.769999999999996</v>
      </c>
      <c r="I317" s="210"/>
      <c r="J317" s="211">
        <f>ROUND(I317*H317,2)</f>
        <v>0</v>
      </c>
      <c r="K317" s="207" t="s">
        <v>139</v>
      </c>
      <c r="L317" s="45"/>
      <c r="M317" s="212" t="s">
        <v>19</v>
      </c>
      <c r="N317" s="213" t="s">
        <v>42</v>
      </c>
      <c r="O317" s="85"/>
      <c r="P317" s="214">
        <f>O317*H317</f>
        <v>0</v>
      </c>
      <c r="Q317" s="214">
        <v>0.00034000000000000002</v>
      </c>
      <c r="R317" s="214">
        <f>Q317*H317</f>
        <v>0.030521800000000002</v>
      </c>
      <c r="S317" s="214">
        <v>0</v>
      </c>
      <c r="T317" s="215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16" t="s">
        <v>256</v>
      </c>
      <c r="AT317" s="216" t="s">
        <v>122</v>
      </c>
      <c r="AU317" s="216" t="s">
        <v>81</v>
      </c>
      <c r="AY317" s="18" t="s">
        <v>119</v>
      </c>
      <c r="BE317" s="217">
        <f>IF(N317="základní",J317,0)</f>
        <v>0</v>
      </c>
      <c r="BF317" s="217">
        <f>IF(N317="snížená",J317,0)</f>
        <v>0</v>
      </c>
      <c r="BG317" s="217">
        <f>IF(N317="zákl. přenesená",J317,0)</f>
        <v>0</v>
      </c>
      <c r="BH317" s="217">
        <f>IF(N317="sníž. přenesená",J317,0)</f>
        <v>0</v>
      </c>
      <c r="BI317" s="217">
        <f>IF(N317="nulová",J317,0)</f>
        <v>0</v>
      </c>
      <c r="BJ317" s="18" t="s">
        <v>79</v>
      </c>
      <c r="BK317" s="217">
        <f>ROUND(I317*H317,2)</f>
        <v>0</v>
      </c>
      <c r="BL317" s="18" t="s">
        <v>256</v>
      </c>
      <c r="BM317" s="216" t="s">
        <v>615</v>
      </c>
    </row>
    <row r="318" s="2" customFormat="1">
      <c r="A318" s="39"/>
      <c r="B318" s="40"/>
      <c r="C318" s="41"/>
      <c r="D318" s="218" t="s">
        <v>141</v>
      </c>
      <c r="E318" s="41"/>
      <c r="F318" s="219" t="s">
        <v>616</v>
      </c>
      <c r="G318" s="41"/>
      <c r="H318" s="41"/>
      <c r="I318" s="220"/>
      <c r="J318" s="41"/>
      <c r="K318" s="41"/>
      <c r="L318" s="45"/>
      <c r="M318" s="221"/>
      <c r="N318" s="222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141</v>
      </c>
      <c r="AU318" s="18" t="s">
        <v>81</v>
      </c>
    </row>
    <row r="319" s="2" customFormat="1" ht="21.75" customHeight="1">
      <c r="A319" s="39"/>
      <c r="B319" s="40"/>
      <c r="C319" s="205" t="s">
        <v>617</v>
      </c>
      <c r="D319" s="205" t="s">
        <v>122</v>
      </c>
      <c r="E319" s="206" t="s">
        <v>618</v>
      </c>
      <c r="F319" s="207" t="s">
        <v>619</v>
      </c>
      <c r="G319" s="208" t="s">
        <v>183</v>
      </c>
      <c r="H319" s="209">
        <v>6</v>
      </c>
      <c r="I319" s="210"/>
      <c r="J319" s="211">
        <f>ROUND(I319*H319,2)</f>
        <v>0</v>
      </c>
      <c r="K319" s="207" t="s">
        <v>139</v>
      </c>
      <c r="L319" s="45"/>
      <c r="M319" s="212" t="s">
        <v>19</v>
      </c>
      <c r="N319" s="213" t="s">
        <v>42</v>
      </c>
      <c r="O319" s="85"/>
      <c r="P319" s="214">
        <f>O319*H319</f>
        <v>0</v>
      </c>
      <c r="Q319" s="214">
        <v>0.00115</v>
      </c>
      <c r="R319" s="214">
        <f>Q319*H319</f>
        <v>0.0068999999999999999</v>
      </c>
      <c r="S319" s="214">
        <v>0</v>
      </c>
      <c r="T319" s="215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16" t="s">
        <v>256</v>
      </c>
      <c r="AT319" s="216" t="s">
        <v>122</v>
      </c>
      <c r="AU319" s="216" t="s">
        <v>81</v>
      </c>
      <c r="AY319" s="18" t="s">
        <v>119</v>
      </c>
      <c r="BE319" s="217">
        <f>IF(N319="základní",J319,0)</f>
        <v>0</v>
      </c>
      <c r="BF319" s="217">
        <f>IF(N319="snížená",J319,0)</f>
        <v>0</v>
      </c>
      <c r="BG319" s="217">
        <f>IF(N319="zákl. přenesená",J319,0)</f>
        <v>0</v>
      </c>
      <c r="BH319" s="217">
        <f>IF(N319="sníž. přenesená",J319,0)</f>
        <v>0</v>
      </c>
      <c r="BI319" s="217">
        <f>IF(N319="nulová",J319,0)</f>
        <v>0</v>
      </c>
      <c r="BJ319" s="18" t="s">
        <v>79</v>
      </c>
      <c r="BK319" s="217">
        <f>ROUND(I319*H319,2)</f>
        <v>0</v>
      </c>
      <c r="BL319" s="18" t="s">
        <v>256</v>
      </c>
      <c r="BM319" s="216" t="s">
        <v>620</v>
      </c>
    </row>
    <row r="320" s="2" customFormat="1">
      <c r="A320" s="39"/>
      <c r="B320" s="40"/>
      <c r="C320" s="41"/>
      <c r="D320" s="218" t="s">
        <v>141</v>
      </c>
      <c r="E320" s="41"/>
      <c r="F320" s="219" t="s">
        <v>621</v>
      </c>
      <c r="G320" s="41"/>
      <c r="H320" s="41"/>
      <c r="I320" s="220"/>
      <c r="J320" s="41"/>
      <c r="K320" s="41"/>
      <c r="L320" s="45"/>
      <c r="M320" s="221"/>
      <c r="N320" s="222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141</v>
      </c>
      <c r="AU320" s="18" t="s">
        <v>81</v>
      </c>
    </row>
    <row r="321" s="2" customFormat="1">
      <c r="A321" s="39"/>
      <c r="B321" s="40"/>
      <c r="C321" s="41"/>
      <c r="D321" s="230" t="s">
        <v>311</v>
      </c>
      <c r="E321" s="41"/>
      <c r="F321" s="261" t="s">
        <v>622</v>
      </c>
      <c r="G321" s="41"/>
      <c r="H321" s="41"/>
      <c r="I321" s="220"/>
      <c r="J321" s="41"/>
      <c r="K321" s="41"/>
      <c r="L321" s="45"/>
      <c r="M321" s="221"/>
      <c r="N321" s="222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311</v>
      </c>
      <c r="AU321" s="18" t="s">
        <v>81</v>
      </c>
    </row>
    <row r="322" s="13" customFormat="1">
      <c r="A322" s="13"/>
      <c r="B322" s="228"/>
      <c r="C322" s="229"/>
      <c r="D322" s="230" t="s">
        <v>173</v>
      </c>
      <c r="E322" s="231" t="s">
        <v>19</v>
      </c>
      <c r="F322" s="232" t="s">
        <v>577</v>
      </c>
      <c r="G322" s="229"/>
      <c r="H322" s="233">
        <v>6</v>
      </c>
      <c r="I322" s="234"/>
      <c r="J322" s="229"/>
      <c r="K322" s="229"/>
      <c r="L322" s="235"/>
      <c r="M322" s="236"/>
      <c r="N322" s="237"/>
      <c r="O322" s="237"/>
      <c r="P322" s="237"/>
      <c r="Q322" s="237"/>
      <c r="R322" s="237"/>
      <c r="S322" s="237"/>
      <c r="T322" s="23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9" t="s">
        <v>173</v>
      </c>
      <c r="AU322" s="239" t="s">
        <v>81</v>
      </c>
      <c r="AV322" s="13" t="s">
        <v>81</v>
      </c>
      <c r="AW322" s="13" t="s">
        <v>33</v>
      </c>
      <c r="AX322" s="13" t="s">
        <v>79</v>
      </c>
      <c r="AY322" s="239" t="s">
        <v>119</v>
      </c>
    </row>
    <row r="323" s="2" customFormat="1" ht="21.75" customHeight="1">
      <c r="A323" s="39"/>
      <c r="B323" s="40"/>
      <c r="C323" s="205" t="s">
        <v>623</v>
      </c>
      <c r="D323" s="205" t="s">
        <v>122</v>
      </c>
      <c r="E323" s="206" t="s">
        <v>624</v>
      </c>
      <c r="F323" s="207" t="s">
        <v>625</v>
      </c>
      <c r="G323" s="208" t="s">
        <v>183</v>
      </c>
      <c r="H323" s="209">
        <v>19.949999999999999</v>
      </c>
      <c r="I323" s="210"/>
      <c r="J323" s="211">
        <f>ROUND(I323*H323,2)</f>
        <v>0</v>
      </c>
      <c r="K323" s="207" t="s">
        <v>139</v>
      </c>
      <c r="L323" s="45"/>
      <c r="M323" s="212" t="s">
        <v>19</v>
      </c>
      <c r="N323" s="213" t="s">
        <v>42</v>
      </c>
      <c r="O323" s="85"/>
      <c r="P323" s="214">
        <f>O323*H323</f>
        <v>0</v>
      </c>
      <c r="Q323" s="214">
        <v>0.0018699999999999999</v>
      </c>
      <c r="R323" s="214">
        <f>Q323*H323</f>
        <v>0.037306499999999999</v>
      </c>
      <c r="S323" s="214">
        <v>0</v>
      </c>
      <c r="T323" s="215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16" t="s">
        <v>256</v>
      </c>
      <c r="AT323" s="216" t="s">
        <v>122</v>
      </c>
      <c r="AU323" s="216" t="s">
        <v>81</v>
      </c>
      <c r="AY323" s="18" t="s">
        <v>119</v>
      </c>
      <c r="BE323" s="217">
        <f>IF(N323="základní",J323,0)</f>
        <v>0</v>
      </c>
      <c r="BF323" s="217">
        <f>IF(N323="snížená",J323,0)</f>
        <v>0</v>
      </c>
      <c r="BG323" s="217">
        <f>IF(N323="zákl. přenesená",J323,0)</f>
        <v>0</v>
      </c>
      <c r="BH323" s="217">
        <f>IF(N323="sníž. přenesená",J323,0)</f>
        <v>0</v>
      </c>
      <c r="BI323" s="217">
        <f>IF(N323="nulová",J323,0)</f>
        <v>0</v>
      </c>
      <c r="BJ323" s="18" t="s">
        <v>79</v>
      </c>
      <c r="BK323" s="217">
        <f>ROUND(I323*H323,2)</f>
        <v>0</v>
      </c>
      <c r="BL323" s="18" t="s">
        <v>256</v>
      </c>
      <c r="BM323" s="216" t="s">
        <v>626</v>
      </c>
    </row>
    <row r="324" s="2" customFormat="1">
      <c r="A324" s="39"/>
      <c r="B324" s="40"/>
      <c r="C324" s="41"/>
      <c r="D324" s="218" t="s">
        <v>141</v>
      </c>
      <c r="E324" s="41"/>
      <c r="F324" s="219" t="s">
        <v>627</v>
      </c>
      <c r="G324" s="41"/>
      <c r="H324" s="41"/>
      <c r="I324" s="220"/>
      <c r="J324" s="41"/>
      <c r="K324" s="41"/>
      <c r="L324" s="45"/>
      <c r="M324" s="221"/>
      <c r="N324" s="222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141</v>
      </c>
      <c r="AU324" s="18" t="s">
        <v>81</v>
      </c>
    </row>
    <row r="325" s="2" customFormat="1">
      <c r="A325" s="39"/>
      <c r="B325" s="40"/>
      <c r="C325" s="41"/>
      <c r="D325" s="230" t="s">
        <v>311</v>
      </c>
      <c r="E325" s="41"/>
      <c r="F325" s="261" t="s">
        <v>622</v>
      </c>
      <c r="G325" s="41"/>
      <c r="H325" s="41"/>
      <c r="I325" s="220"/>
      <c r="J325" s="41"/>
      <c r="K325" s="41"/>
      <c r="L325" s="45"/>
      <c r="M325" s="221"/>
      <c r="N325" s="222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311</v>
      </c>
      <c r="AU325" s="18" t="s">
        <v>81</v>
      </c>
    </row>
    <row r="326" s="13" customFormat="1">
      <c r="A326" s="13"/>
      <c r="B326" s="228"/>
      <c r="C326" s="229"/>
      <c r="D326" s="230" t="s">
        <v>173</v>
      </c>
      <c r="E326" s="231" t="s">
        <v>19</v>
      </c>
      <c r="F326" s="232" t="s">
        <v>628</v>
      </c>
      <c r="G326" s="229"/>
      <c r="H326" s="233">
        <v>14.5</v>
      </c>
      <c r="I326" s="234"/>
      <c r="J326" s="229"/>
      <c r="K326" s="229"/>
      <c r="L326" s="235"/>
      <c r="M326" s="236"/>
      <c r="N326" s="237"/>
      <c r="O326" s="237"/>
      <c r="P326" s="237"/>
      <c r="Q326" s="237"/>
      <c r="R326" s="237"/>
      <c r="S326" s="237"/>
      <c r="T326" s="23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9" t="s">
        <v>173</v>
      </c>
      <c r="AU326" s="239" t="s">
        <v>81</v>
      </c>
      <c r="AV326" s="13" t="s">
        <v>81</v>
      </c>
      <c r="AW326" s="13" t="s">
        <v>33</v>
      </c>
      <c r="AX326" s="13" t="s">
        <v>71</v>
      </c>
      <c r="AY326" s="239" t="s">
        <v>119</v>
      </c>
    </row>
    <row r="327" s="13" customFormat="1">
      <c r="A327" s="13"/>
      <c r="B327" s="228"/>
      <c r="C327" s="229"/>
      <c r="D327" s="230" t="s">
        <v>173</v>
      </c>
      <c r="E327" s="231" t="s">
        <v>19</v>
      </c>
      <c r="F327" s="232" t="s">
        <v>629</v>
      </c>
      <c r="G327" s="229"/>
      <c r="H327" s="233">
        <v>5.4500000000000002</v>
      </c>
      <c r="I327" s="234"/>
      <c r="J327" s="229"/>
      <c r="K327" s="229"/>
      <c r="L327" s="235"/>
      <c r="M327" s="236"/>
      <c r="N327" s="237"/>
      <c r="O327" s="237"/>
      <c r="P327" s="237"/>
      <c r="Q327" s="237"/>
      <c r="R327" s="237"/>
      <c r="S327" s="237"/>
      <c r="T327" s="23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9" t="s">
        <v>173</v>
      </c>
      <c r="AU327" s="239" t="s">
        <v>81</v>
      </c>
      <c r="AV327" s="13" t="s">
        <v>81</v>
      </c>
      <c r="AW327" s="13" t="s">
        <v>33</v>
      </c>
      <c r="AX327" s="13" t="s">
        <v>71</v>
      </c>
      <c r="AY327" s="239" t="s">
        <v>119</v>
      </c>
    </row>
    <row r="328" s="14" customFormat="1">
      <c r="A328" s="14"/>
      <c r="B328" s="240"/>
      <c r="C328" s="241"/>
      <c r="D328" s="230" t="s">
        <v>173</v>
      </c>
      <c r="E328" s="242" t="s">
        <v>19</v>
      </c>
      <c r="F328" s="243" t="s">
        <v>187</v>
      </c>
      <c r="G328" s="241"/>
      <c r="H328" s="244">
        <v>19.949999999999999</v>
      </c>
      <c r="I328" s="245"/>
      <c r="J328" s="241"/>
      <c r="K328" s="241"/>
      <c r="L328" s="246"/>
      <c r="M328" s="247"/>
      <c r="N328" s="248"/>
      <c r="O328" s="248"/>
      <c r="P328" s="248"/>
      <c r="Q328" s="248"/>
      <c r="R328" s="248"/>
      <c r="S328" s="248"/>
      <c r="T328" s="249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0" t="s">
        <v>173</v>
      </c>
      <c r="AU328" s="250" t="s">
        <v>81</v>
      </c>
      <c r="AV328" s="14" t="s">
        <v>145</v>
      </c>
      <c r="AW328" s="14" t="s">
        <v>33</v>
      </c>
      <c r="AX328" s="14" t="s">
        <v>79</v>
      </c>
      <c r="AY328" s="250" t="s">
        <v>119</v>
      </c>
    </row>
    <row r="329" s="2" customFormat="1" ht="21.75" customHeight="1">
      <c r="A329" s="39"/>
      <c r="B329" s="40"/>
      <c r="C329" s="205" t="s">
        <v>630</v>
      </c>
      <c r="D329" s="205" t="s">
        <v>122</v>
      </c>
      <c r="E329" s="206" t="s">
        <v>631</v>
      </c>
      <c r="F329" s="207" t="s">
        <v>632</v>
      </c>
      <c r="G329" s="208" t="s">
        <v>183</v>
      </c>
      <c r="H329" s="209">
        <v>71.269999999999996</v>
      </c>
      <c r="I329" s="210"/>
      <c r="J329" s="211">
        <f>ROUND(I329*H329,2)</f>
        <v>0</v>
      </c>
      <c r="K329" s="207" t="s">
        <v>139</v>
      </c>
      <c r="L329" s="45"/>
      <c r="M329" s="212" t="s">
        <v>19</v>
      </c>
      <c r="N329" s="213" t="s">
        <v>42</v>
      </c>
      <c r="O329" s="85"/>
      <c r="P329" s="214">
        <f>O329*H329</f>
        <v>0</v>
      </c>
      <c r="Q329" s="214">
        <v>0.0018699999999999999</v>
      </c>
      <c r="R329" s="214">
        <f>Q329*H329</f>
        <v>0.13327489999999997</v>
      </c>
      <c r="S329" s="214">
        <v>0</v>
      </c>
      <c r="T329" s="215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16" t="s">
        <v>256</v>
      </c>
      <c r="AT329" s="216" t="s">
        <v>122</v>
      </c>
      <c r="AU329" s="216" t="s">
        <v>81</v>
      </c>
      <c r="AY329" s="18" t="s">
        <v>119</v>
      </c>
      <c r="BE329" s="217">
        <f>IF(N329="základní",J329,0)</f>
        <v>0</v>
      </c>
      <c r="BF329" s="217">
        <f>IF(N329="snížená",J329,0)</f>
        <v>0</v>
      </c>
      <c r="BG329" s="217">
        <f>IF(N329="zákl. přenesená",J329,0)</f>
        <v>0</v>
      </c>
      <c r="BH329" s="217">
        <f>IF(N329="sníž. přenesená",J329,0)</f>
        <v>0</v>
      </c>
      <c r="BI329" s="217">
        <f>IF(N329="nulová",J329,0)</f>
        <v>0</v>
      </c>
      <c r="BJ329" s="18" t="s">
        <v>79</v>
      </c>
      <c r="BK329" s="217">
        <f>ROUND(I329*H329,2)</f>
        <v>0</v>
      </c>
      <c r="BL329" s="18" t="s">
        <v>256</v>
      </c>
      <c r="BM329" s="216" t="s">
        <v>633</v>
      </c>
    </row>
    <row r="330" s="2" customFormat="1">
      <c r="A330" s="39"/>
      <c r="B330" s="40"/>
      <c r="C330" s="41"/>
      <c r="D330" s="218" t="s">
        <v>141</v>
      </c>
      <c r="E330" s="41"/>
      <c r="F330" s="219" t="s">
        <v>634</v>
      </c>
      <c r="G330" s="41"/>
      <c r="H330" s="41"/>
      <c r="I330" s="220"/>
      <c r="J330" s="41"/>
      <c r="K330" s="41"/>
      <c r="L330" s="45"/>
      <c r="M330" s="221"/>
      <c r="N330" s="222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141</v>
      </c>
      <c r="AU330" s="18" t="s">
        <v>81</v>
      </c>
    </row>
    <row r="331" s="2" customFormat="1">
      <c r="A331" s="39"/>
      <c r="B331" s="40"/>
      <c r="C331" s="41"/>
      <c r="D331" s="230" t="s">
        <v>311</v>
      </c>
      <c r="E331" s="41"/>
      <c r="F331" s="261" t="s">
        <v>622</v>
      </c>
      <c r="G331" s="41"/>
      <c r="H331" s="41"/>
      <c r="I331" s="220"/>
      <c r="J331" s="41"/>
      <c r="K331" s="41"/>
      <c r="L331" s="45"/>
      <c r="M331" s="221"/>
      <c r="N331" s="222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311</v>
      </c>
      <c r="AU331" s="18" t="s">
        <v>81</v>
      </c>
    </row>
    <row r="332" s="13" customFormat="1">
      <c r="A332" s="13"/>
      <c r="B332" s="228"/>
      <c r="C332" s="229"/>
      <c r="D332" s="230" t="s">
        <v>173</v>
      </c>
      <c r="E332" s="231" t="s">
        <v>19</v>
      </c>
      <c r="F332" s="232" t="s">
        <v>506</v>
      </c>
      <c r="G332" s="229"/>
      <c r="H332" s="233">
        <v>71.269999999999996</v>
      </c>
      <c r="I332" s="234"/>
      <c r="J332" s="229"/>
      <c r="K332" s="229"/>
      <c r="L332" s="235"/>
      <c r="M332" s="236"/>
      <c r="N332" s="237"/>
      <c r="O332" s="237"/>
      <c r="P332" s="237"/>
      <c r="Q332" s="237"/>
      <c r="R332" s="237"/>
      <c r="S332" s="237"/>
      <c r="T332" s="23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9" t="s">
        <v>173</v>
      </c>
      <c r="AU332" s="239" t="s">
        <v>81</v>
      </c>
      <c r="AV332" s="13" t="s">
        <v>81</v>
      </c>
      <c r="AW332" s="13" t="s">
        <v>33</v>
      </c>
      <c r="AX332" s="13" t="s">
        <v>79</v>
      </c>
      <c r="AY332" s="239" t="s">
        <v>119</v>
      </c>
    </row>
    <row r="333" s="2" customFormat="1" ht="21.75" customHeight="1">
      <c r="A333" s="39"/>
      <c r="B333" s="40"/>
      <c r="C333" s="205" t="s">
        <v>635</v>
      </c>
      <c r="D333" s="205" t="s">
        <v>122</v>
      </c>
      <c r="E333" s="206" t="s">
        <v>636</v>
      </c>
      <c r="F333" s="207" t="s">
        <v>637</v>
      </c>
      <c r="G333" s="208" t="s">
        <v>183</v>
      </c>
      <c r="H333" s="209">
        <v>22.164999999999999</v>
      </c>
      <c r="I333" s="210"/>
      <c r="J333" s="211">
        <f>ROUND(I333*H333,2)</f>
        <v>0</v>
      </c>
      <c r="K333" s="207" t="s">
        <v>139</v>
      </c>
      <c r="L333" s="45"/>
      <c r="M333" s="212" t="s">
        <v>19</v>
      </c>
      <c r="N333" s="213" t="s">
        <v>42</v>
      </c>
      <c r="O333" s="85"/>
      <c r="P333" s="214">
        <f>O333*H333</f>
        <v>0</v>
      </c>
      <c r="Q333" s="214">
        <v>0</v>
      </c>
      <c r="R333" s="214">
        <f>Q333*H333</f>
        <v>0</v>
      </c>
      <c r="S333" s="214">
        <v>0</v>
      </c>
      <c r="T333" s="215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16" t="s">
        <v>256</v>
      </c>
      <c r="AT333" s="216" t="s">
        <v>122</v>
      </c>
      <c r="AU333" s="216" t="s">
        <v>81</v>
      </c>
      <c r="AY333" s="18" t="s">
        <v>119</v>
      </c>
      <c r="BE333" s="217">
        <f>IF(N333="základní",J333,0)</f>
        <v>0</v>
      </c>
      <c r="BF333" s="217">
        <f>IF(N333="snížená",J333,0)</f>
        <v>0</v>
      </c>
      <c r="BG333" s="217">
        <f>IF(N333="zákl. přenesená",J333,0)</f>
        <v>0</v>
      </c>
      <c r="BH333" s="217">
        <f>IF(N333="sníž. přenesená",J333,0)</f>
        <v>0</v>
      </c>
      <c r="BI333" s="217">
        <f>IF(N333="nulová",J333,0)</f>
        <v>0</v>
      </c>
      <c r="BJ333" s="18" t="s">
        <v>79</v>
      </c>
      <c r="BK333" s="217">
        <f>ROUND(I333*H333,2)</f>
        <v>0</v>
      </c>
      <c r="BL333" s="18" t="s">
        <v>256</v>
      </c>
      <c r="BM333" s="216" t="s">
        <v>638</v>
      </c>
    </row>
    <row r="334" s="2" customFormat="1">
      <c r="A334" s="39"/>
      <c r="B334" s="40"/>
      <c r="C334" s="41"/>
      <c r="D334" s="218" t="s">
        <v>141</v>
      </c>
      <c r="E334" s="41"/>
      <c r="F334" s="219" t="s">
        <v>639</v>
      </c>
      <c r="G334" s="41"/>
      <c r="H334" s="41"/>
      <c r="I334" s="220"/>
      <c r="J334" s="41"/>
      <c r="K334" s="41"/>
      <c r="L334" s="45"/>
      <c r="M334" s="221"/>
      <c r="N334" s="222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141</v>
      </c>
      <c r="AU334" s="18" t="s">
        <v>81</v>
      </c>
    </row>
    <row r="335" s="2" customFormat="1">
      <c r="A335" s="39"/>
      <c r="B335" s="40"/>
      <c r="C335" s="41"/>
      <c r="D335" s="230" t="s">
        <v>311</v>
      </c>
      <c r="E335" s="41"/>
      <c r="F335" s="261" t="s">
        <v>622</v>
      </c>
      <c r="G335" s="41"/>
      <c r="H335" s="41"/>
      <c r="I335" s="220"/>
      <c r="J335" s="41"/>
      <c r="K335" s="41"/>
      <c r="L335" s="45"/>
      <c r="M335" s="221"/>
      <c r="N335" s="222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311</v>
      </c>
      <c r="AU335" s="18" t="s">
        <v>81</v>
      </c>
    </row>
    <row r="336" s="13" customFormat="1">
      <c r="A336" s="13"/>
      <c r="B336" s="228"/>
      <c r="C336" s="229"/>
      <c r="D336" s="230" t="s">
        <v>173</v>
      </c>
      <c r="E336" s="231" t="s">
        <v>19</v>
      </c>
      <c r="F336" s="232" t="s">
        <v>640</v>
      </c>
      <c r="G336" s="229"/>
      <c r="H336" s="233">
        <v>22.164999999999999</v>
      </c>
      <c r="I336" s="234"/>
      <c r="J336" s="229"/>
      <c r="K336" s="229"/>
      <c r="L336" s="235"/>
      <c r="M336" s="236"/>
      <c r="N336" s="237"/>
      <c r="O336" s="237"/>
      <c r="P336" s="237"/>
      <c r="Q336" s="237"/>
      <c r="R336" s="237"/>
      <c r="S336" s="237"/>
      <c r="T336" s="23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9" t="s">
        <v>173</v>
      </c>
      <c r="AU336" s="239" t="s">
        <v>81</v>
      </c>
      <c r="AV336" s="13" t="s">
        <v>81</v>
      </c>
      <c r="AW336" s="13" t="s">
        <v>33</v>
      </c>
      <c r="AX336" s="13" t="s">
        <v>79</v>
      </c>
      <c r="AY336" s="239" t="s">
        <v>119</v>
      </c>
    </row>
    <row r="337" s="2" customFormat="1" ht="16.5" customHeight="1">
      <c r="A337" s="39"/>
      <c r="B337" s="40"/>
      <c r="C337" s="205" t="s">
        <v>641</v>
      </c>
      <c r="D337" s="205" t="s">
        <v>122</v>
      </c>
      <c r="E337" s="206" t="s">
        <v>642</v>
      </c>
      <c r="F337" s="207" t="s">
        <v>643</v>
      </c>
      <c r="G337" s="208" t="s">
        <v>183</v>
      </c>
      <c r="H337" s="209">
        <v>23.199999999999999</v>
      </c>
      <c r="I337" s="210"/>
      <c r="J337" s="211">
        <f>ROUND(I337*H337,2)</f>
        <v>0</v>
      </c>
      <c r="K337" s="207" t="s">
        <v>139</v>
      </c>
      <c r="L337" s="45"/>
      <c r="M337" s="212" t="s">
        <v>19</v>
      </c>
      <c r="N337" s="213" t="s">
        <v>42</v>
      </c>
      <c r="O337" s="85"/>
      <c r="P337" s="214">
        <f>O337*H337</f>
        <v>0</v>
      </c>
      <c r="Q337" s="214">
        <v>0.0022100000000000002</v>
      </c>
      <c r="R337" s="214">
        <f>Q337*H337</f>
        <v>0.051272000000000005</v>
      </c>
      <c r="S337" s="214">
        <v>0</v>
      </c>
      <c r="T337" s="215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16" t="s">
        <v>256</v>
      </c>
      <c r="AT337" s="216" t="s">
        <v>122</v>
      </c>
      <c r="AU337" s="216" t="s">
        <v>81</v>
      </c>
      <c r="AY337" s="18" t="s">
        <v>119</v>
      </c>
      <c r="BE337" s="217">
        <f>IF(N337="základní",J337,0)</f>
        <v>0</v>
      </c>
      <c r="BF337" s="217">
        <f>IF(N337="snížená",J337,0)</f>
        <v>0</v>
      </c>
      <c r="BG337" s="217">
        <f>IF(N337="zákl. přenesená",J337,0)</f>
        <v>0</v>
      </c>
      <c r="BH337" s="217">
        <f>IF(N337="sníž. přenesená",J337,0)</f>
        <v>0</v>
      </c>
      <c r="BI337" s="217">
        <f>IF(N337="nulová",J337,0)</f>
        <v>0</v>
      </c>
      <c r="BJ337" s="18" t="s">
        <v>79</v>
      </c>
      <c r="BK337" s="217">
        <f>ROUND(I337*H337,2)</f>
        <v>0</v>
      </c>
      <c r="BL337" s="18" t="s">
        <v>256</v>
      </c>
      <c r="BM337" s="216" t="s">
        <v>644</v>
      </c>
    </row>
    <row r="338" s="2" customFormat="1">
      <c r="A338" s="39"/>
      <c r="B338" s="40"/>
      <c r="C338" s="41"/>
      <c r="D338" s="218" t="s">
        <v>141</v>
      </c>
      <c r="E338" s="41"/>
      <c r="F338" s="219" t="s">
        <v>645</v>
      </c>
      <c r="G338" s="41"/>
      <c r="H338" s="41"/>
      <c r="I338" s="220"/>
      <c r="J338" s="41"/>
      <c r="K338" s="41"/>
      <c r="L338" s="45"/>
      <c r="M338" s="221"/>
      <c r="N338" s="222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141</v>
      </c>
      <c r="AU338" s="18" t="s">
        <v>81</v>
      </c>
    </row>
    <row r="339" s="2" customFormat="1">
      <c r="A339" s="39"/>
      <c r="B339" s="40"/>
      <c r="C339" s="41"/>
      <c r="D339" s="230" t="s">
        <v>311</v>
      </c>
      <c r="E339" s="41"/>
      <c r="F339" s="261" t="s">
        <v>622</v>
      </c>
      <c r="G339" s="41"/>
      <c r="H339" s="41"/>
      <c r="I339" s="220"/>
      <c r="J339" s="41"/>
      <c r="K339" s="41"/>
      <c r="L339" s="45"/>
      <c r="M339" s="221"/>
      <c r="N339" s="222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311</v>
      </c>
      <c r="AU339" s="18" t="s">
        <v>81</v>
      </c>
    </row>
    <row r="340" s="13" customFormat="1">
      <c r="A340" s="13"/>
      <c r="B340" s="228"/>
      <c r="C340" s="229"/>
      <c r="D340" s="230" t="s">
        <v>173</v>
      </c>
      <c r="E340" s="231" t="s">
        <v>19</v>
      </c>
      <c r="F340" s="232" t="s">
        <v>646</v>
      </c>
      <c r="G340" s="229"/>
      <c r="H340" s="233">
        <v>23.199999999999999</v>
      </c>
      <c r="I340" s="234"/>
      <c r="J340" s="229"/>
      <c r="K340" s="229"/>
      <c r="L340" s="235"/>
      <c r="M340" s="236"/>
      <c r="N340" s="237"/>
      <c r="O340" s="237"/>
      <c r="P340" s="237"/>
      <c r="Q340" s="237"/>
      <c r="R340" s="237"/>
      <c r="S340" s="237"/>
      <c r="T340" s="23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9" t="s">
        <v>173</v>
      </c>
      <c r="AU340" s="239" t="s">
        <v>81</v>
      </c>
      <c r="AV340" s="13" t="s">
        <v>81</v>
      </c>
      <c r="AW340" s="13" t="s">
        <v>33</v>
      </c>
      <c r="AX340" s="13" t="s">
        <v>79</v>
      </c>
      <c r="AY340" s="239" t="s">
        <v>119</v>
      </c>
    </row>
    <row r="341" s="2" customFormat="1" ht="21.75" customHeight="1">
      <c r="A341" s="39"/>
      <c r="B341" s="40"/>
      <c r="C341" s="205" t="s">
        <v>647</v>
      </c>
      <c r="D341" s="205" t="s">
        <v>122</v>
      </c>
      <c r="E341" s="206" t="s">
        <v>648</v>
      </c>
      <c r="F341" s="207" t="s">
        <v>649</v>
      </c>
      <c r="G341" s="208" t="s">
        <v>183</v>
      </c>
      <c r="H341" s="209">
        <v>23.199999999999999</v>
      </c>
      <c r="I341" s="210"/>
      <c r="J341" s="211">
        <f>ROUND(I341*H341,2)</f>
        <v>0</v>
      </c>
      <c r="K341" s="207" t="s">
        <v>139</v>
      </c>
      <c r="L341" s="45"/>
      <c r="M341" s="212" t="s">
        <v>19</v>
      </c>
      <c r="N341" s="213" t="s">
        <v>42</v>
      </c>
      <c r="O341" s="85"/>
      <c r="P341" s="214">
        <f>O341*H341</f>
        <v>0</v>
      </c>
      <c r="Q341" s="214">
        <v>0.00022000000000000001</v>
      </c>
      <c r="R341" s="214">
        <f>Q341*H341</f>
        <v>0.005104</v>
      </c>
      <c r="S341" s="214">
        <v>0</v>
      </c>
      <c r="T341" s="215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16" t="s">
        <v>256</v>
      </c>
      <c r="AT341" s="216" t="s">
        <v>122</v>
      </c>
      <c r="AU341" s="216" t="s">
        <v>81</v>
      </c>
      <c r="AY341" s="18" t="s">
        <v>119</v>
      </c>
      <c r="BE341" s="217">
        <f>IF(N341="základní",J341,0)</f>
        <v>0</v>
      </c>
      <c r="BF341" s="217">
        <f>IF(N341="snížená",J341,0)</f>
        <v>0</v>
      </c>
      <c r="BG341" s="217">
        <f>IF(N341="zákl. přenesená",J341,0)</f>
        <v>0</v>
      </c>
      <c r="BH341" s="217">
        <f>IF(N341="sníž. přenesená",J341,0)</f>
        <v>0</v>
      </c>
      <c r="BI341" s="217">
        <f>IF(N341="nulová",J341,0)</f>
        <v>0</v>
      </c>
      <c r="BJ341" s="18" t="s">
        <v>79</v>
      </c>
      <c r="BK341" s="217">
        <f>ROUND(I341*H341,2)</f>
        <v>0</v>
      </c>
      <c r="BL341" s="18" t="s">
        <v>256</v>
      </c>
      <c r="BM341" s="216" t="s">
        <v>650</v>
      </c>
    </row>
    <row r="342" s="2" customFormat="1">
      <c r="A342" s="39"/>
      <c r="B342" s="40"/>
      <c r="C342" s="41"/>
      <c r="D342" s="218" t="s">
        <v>141</v>
      </c>
      <c r="E342" s="41"/>
      <c r="F342" s="219" t="s">
        <v>651</v>
      </c>
      <c r="G342" s="41"/>
      <c r="H342" s="41"/>
      <c r="I342" s="220"/>
      <c r="J342" s="41"/>
      <c r="K342" s="41"/>
      <c r="L342" s="45"/>
      <c r="M342" s="221"/>
      <c r="N342" s="222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141</v>
      </c>
      <c r="AU342" s="18" t="s">
        <v>81</v>
      </c>
    </row>
    <row r="343" s="2" customFormat="1" ht="21.75" customHeight="1">
      <c r="A343" s="39"/>
      <c r="B343" s="40"/>
      <c r="C343" s="205" t="s">
        <v>652</v>
      </c>
      <c r="D343" s="205" t="s">
        <v>122</v>
      </c>
      <c r="E343" s="206" t="s">
        <v>653</v>
      </c>
      <c r="F343" s="207" t="s">
        <v>654</v>
      </c>
      <c r="G343" s="208" t="s">
        <v>183</v>
      </c>
      <c r="H343" s="209">
        <v>38.149999999999999</v>
      </c>
      <c r="I343" s="210"/>
      <c r="J343" s="211">
        <f>ROUND(I343*H343,2)</f>
        <v>0</v>
      </c>
      <c r="K343" s="207" t="s">
        <v>139</v>
      </c>
      <c r="L343" s="45"/>
      <c r="M343" s="212" t="s">
        <v>19</v>
      </c>
      <c r="N343" s="213" t="s">
        <v>42</v>
      </c>
      <c r="O343" s="85"/>
      <c r="P343" s="214">
        <f>O343*H343</f>
        <v>0</v>
      </c>
      <c r="Q343" s="214">
        <v>0.00044999999999999999</v>
      </c>
      <c r="R343" s="214">
        <f>Q343*H343</f>
        <v>0.017167499999999999</v>
      </c>
      <c r="S343" s="214">
        <v>0</v>
      </c>
      <c r="T343" s="215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16" t="s">
        <v>256</v>
      </c>
      <c r="AT343" s="216" t="s">
        <v>122</v>
      </c>
      <c r="AU343" s="216" t="s">
        <v>81</v>
      </c>
      <c r="AY343" s="18" t="s">
        <v>119</v>
      </c>
      <c r="BE343" s="217">
        <f>IF(N343="základní",J343,0)</f>
        <v>0</v>
      </c>
      <c r="BF343" s="217">
        <f>IF(N343="snížená",J343,0)</f>
        <v>0</v>
      </c>
      <c r="BG343" s="217">
        <f>IF(N343="zákl. přenesená",J343,0)</f>
        <v>0</v>
      </c>
      <c r="BH343" s="217">
        <f>IF(N343="sníž. přenesená",J343,0)</f>
        <v>0</v>
      </c>
      <c r="BI343" s="217">
        <f>IF(N343="nulová",J343,0)</f>
        <v>0</v>
      </c>
      <c r="BJ343" s="18" t="s">
        <v>79</v>
      </c>
      <c r="BK343" s="217">
        <f>ROUND(I343*H343,2)</f>
        <v>0</v>
      </c>
      <c r="BL343" s="18" t="s">
        <v>256</v>
      </c>
      <c r="BM343" s="216" t="s">
        <v>655</v>
      </c>
    </row>
    <row r="344" s="2" customFormat="1">
      <c r="A344" s="39"/>
      <c r="B344" s="40"/>
      <c r="C344" s="41"/>
      <c r="D344" s="218" t="s">
        <v>141</v>
      </c>
      <c r="E344" s="41"/>
      <c r="F344" s="219" t="s">
        <v>656</v>
      </c>
      <c r="G344" s="41"/>
      <c r="H344" s="41"/>
      <c r="I344" s="220"/>
      <c r="J344" s="41"/>
      <c r="K344" s="41"/>
      <c r="L344" s="45"/>
      <c r="M344" s="221"/>
      <c r="N344" s="222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141</v>
      </c>
      <c r="AU344" s="18" t="s">
        <v>81</v>
      </c>
    </row>
    <row r="345" s="2" customFormat="1">
      <c r="A345" s="39"/>
      <c r="B345" s="40"/>
      <c r="C345" s="41"/>
      <c r="D345" s="230" t="s">
        <v>311</v>
      </c>
      <c r="E345" s="41"/>
      <c r="F345" s="261" t="s">
        <v>622</v>
      </c>
      <c r="G345" s="41"/>
      <c r="H345" s="41"/>
      <c r="I345" s="220"/>
      <c r="J345" s="41"/>
      <c r="K345" s="41"/>
      <c r="L345" s="45"/>
      <c r="M345" s="221"/>
      <c r="N345" s="222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311</v>
      </c>
      <c r="AU345" s="18" t="s">
        <v>81</v>
      </c>
    </row>
    <row r="346" s="13" customFormat="1">
      <c r="A346" s="13"/>
      <c r="B346" s="228"/>
      <c r="C346" s="229"/>
      <c r="D346" s="230" t="s">
        <v>173</v>
      </c>
      <c r="E346" s="231" t="s">
        <v>19</v>
      </c>
      <c r="F346" s="232" t="s">
        <v>590</v>
      </c>
      <c r="G346" s="229"/>
      <c r="H346" s="233">
        <v>38.149999999999999</v>
      </c>
      <c r="I346" s="234"/>
      <c r="J346" s="229"/>
      <c r="K346" s="229"/>
      <c r="L346" s="235"/>
      <c r="M346" s="236"/>
      <c r="N346" s="237"/>
      <c r="O346" s="237"/>
      <c r="P346" s="237"/>
      <c r="Q346" s="237"/>
      <c r="R346" s="237"/>
      <c r="S346" s="237"/>
      <c r="T346" s="23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9" t="s">
        <v>173</v>
      </c>
      <c r="AU346" s="239" t="s">
        <v>81</v>
      </c>
      <c r="AV346" s="13" t="s">
        <v>81</v>
      </c>
      <c r="AW346" s="13" t="s">
        <v>33</v>
      </c>
      <c r="AX346" s="13" t="s">
        <v>79</v>
      </c>
      <c r="AY346" s="239" t="s">
        <v>119</v>
      </c>
    </row>
    <row r="347" s="2" customFormat="1" ht="21.75" customHeight="1">
      <c r="A347" s="39"/>
      <c r="B347" s="40"/>
      <c r="C347" s="205" t="s">
        <v>657</v>
      </c>
      <c r="D347" s="205" t="s">
        <v>122</v>
      </c>
      <c r="E347" s="206" t="s">
        <v>658</v>
      </c>
      <c r="F347" s="207" t="s">
        <v>659</v>
      </c>
      <c r="G347" s="208" t="s">
        <v>183</v>
      </c>
      <c r="H347" s="209">
        <v>117.59999999999999</v>
      </c>
      <c r="I347" s="210"/>
      <c r="J347" s="211">
        <f>ROUND(I347*H347,2)</f>
        <v>0</v>
      </c>
      <c r="K347" s="207" t="s">
        <v>139</v>
      </c>
      <c r="L347" s="45"/>
      <c r="M347" s="212" t="s">
        <v>19</v>
      </c>
      <c r="N347" s="213" t="s">
        <v>42</v>
      </c>
      <c r="O347" s="85"/>
      <c r="P347" s="214">
        <f>O347*H347</f>
        <v>0</v>
      </c>
      <c r="Q347" s="214">
        <v>0.00055999999999999995</v>
      </c>
      <c r="R347" s="214">
        <f>Q347*H347</f>
        <v>0.065855999999999998</v>
      </c>
      <c r="S347" s="214">
        <v>0</v>
      </c>
      <c r="T347" s="215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16" t="s">
        <v>256</v>
      </c>
      <c r="AT347" s="216" t="s">
        <v>122</v>
      </c>
      <c r="AU347" s="216" t="s">
        <v>81</v>
      </c>
      <c r="AY347" s="18" t="s">
        <v>119</v>
      </c>
      <c r="BE347" s="217">
        <f>IF(N347="základní",J347,0)</f>
        <v>0</v>
      </c>
      <c r="BF347" s="217">
        <f>IF(N347="snížená",J347,0)</f>
        <v>0</v>
      </c>
      <c r="BG347" s="217">
        <f>IF(N347="zákl. přenesená",J347,0)</f>
        <v>0</v>
      </c>
      <c r="BH347" s="217">
        <f>IF(N347="sníž. přenesená",J347,0)</f>
        <v>0</v>
      </c>
      <c r="BI347" s="217">
        <f>IF(N347="nulová",J347,0)</f>
        <v>0</v>
      </c>
      <c r="BJ347" s="18" t="s">
        <v>79</v>
      </c>
      <c r="BK347" s="217">
        <f>ROUND(I347*H347,2)</f>
        <v>0</v>
      </c>
      <c r="BL347" s="18" t="s">
        <v>256</v>
      </c>
      <c r="BM347" s="216" t="s">
        <v>660</v>
      </c>
    </row>
    <row r="348" s="2" customFormat="1">
      <c r="A348" s="39"/>
      <c r="B348" s="40"/>
      <c r="C348" s="41"/>
      <c r="D348" s="218" t="s">
        <v>141</v>
      </c>
      <c r="E348" s="41"/>
      <c r="F348" s="219" t="s">
        <v>661</v>
      </c>
      <c r="G348" s="41"/>
      <c r="H348" s="41"/>
      <c r="I348" s="220"/>
      <c r="J348" s="41"/>
      <c r="K348" s="41"/>
      <c r="L348" s="45"/>
      <c r="M348" s="221"/>
      <c r="N348" s="222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141</v>
      </c>
      <c r="AU348" s="18" t="s">
        <v>81</v>
      </c>
    </row>
    <row r="349" s="2" customFormat="1">
      <c r="A349" s="39"/>
      <c r="B349" s="40"/>
      <c r="C349" s="41"/>
      <c r="D349" s="230" t="s">
        <v>311</v>
      </c>
      <c r="E349" s="41"/>
      <c r="F349" s="261" t="s">
        <v>622</v>
      </c>
      <c r="G349" s="41"/>
      <c r="H349" s="41"/>
      <c r="I349" s="220"/>
      <c r="J349" s="41"/>
      <c r="K349" s="41"/>
      <c r="L349" s="45"/>
      <c r="M349" s="221"/>
      <c r="N349" s="222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311</v>
      </c>
      <c r="AU349" s="18" t="s">
        <v>81</v>
      </c>
    </row>
    <row r="350" s="13" customFormat="1">
      <c r="A350" s="13"/>
      <c r="B350" s="228"/>
      <c r="C350" s="229"/>
      <c r="D350" s="230" t="s">
        <v>173</v>
      </c>
      <c r="E350" s="231" t="s">
        <v>19</v>
      </c>
      <c r="F350" s="232" t="s">
        <v>662</v>
      </c>
      <c r="G350" s="229"/>
      <c r="H350" s="233">
        <v>117.59999999999999</v>
      </c>
      <c r="I350" s="234"/>
      <c r="J350" s="229"/>
      <c r="K350" s="229"/>
      <c r="L350" s="235"/>
      <c r="M350" s="236"/>
      <c r="N350" s="237"/>
      <c r="O350" s="237"/>
      <c r="P350" s="237"/>
      <c r="Q350" s="237"/>
      <c r="R350" s="237"/>
      <c r="S350" s="237"/>
      <c r="T350" s="23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9" t="s">
        <v>173</v>
      </c>
      <c r="AU350" s="239" t="s">
        <v>81</v>
      </c>
      <c r="AV350" s="13" t="s">
        <v>81</v>
      </c>
      <c r="AW350" s="13" t="s">
        <v>33</v>
      </c>
      <c r="AX350" s="13" t="s">
        <v>79</v>
      </c>
      <c r="AY350" s="239" t="s">
        <v>119</v>
      </c>
    </row>
    <row r="351" s="2" customFormat="1" ht="21.75" customHeight="1">
      <c r="A351" s="39"/>
      <c r="B351" s="40"/>
      <c r="C351" s="205" t="s">
        <v>663</v>
      </c>
      <c r="D351" s="205" t="s">
        <v>122</v>
      </c>
      <c r="E351" s="206" t="s">
        <v>664</v>
      </c>
      <c r="F351" s="207" t="s">
        <v>665</v>
      </c>
      <c r="G351" s="208" t="s">
        <v>183</v>
      </c>
      <c r="H351" s="209">
        <v>117.59999999999999</v>
      </c>
      <c r="I351" s="210"/>
      <c r="J351" s="211">
        <f>ROUND(I351*H351,2)</f>
        <v>0</v>
      </c>
      <c r="K351" s="207" t="s">
        <v>139</v>
      </c>
      <c r="L351" s="45"/>
      <c r="M351" s="212" t="s">
        <v>19</v>
      </c>
      <c r="N351" s="213" t="s">
        <v>42</v>
      </c>
      <c r="O351" s="85"/>
      <c r="P351" s="214">
        <f>O351*H351</f>
        <v>0</v>
      </c>
      <c r="Q351" s="214">
        <v>0.00088999999999999995</v>
      </c>
      <c r="R351" s="214">
        <f>Q351*H351</f>
        <v>0.10466399999999999</v>
      </c>
      <c r="S351" s="214">
        <v>0</v>
      </c>
      <c r="T351" s="215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16" t="s">
        <v>256</v>
      </c>
      <c r="AT351" s="216" t="s">
        <v>122</v>
      </c>
      <c r="AU351" s="216" t="s">
        <v>81</v>
      </c>
      <c r="AY351" s="18" t="s">
        <v>119</v>
      </c>
      <c r="BE351" s="217">
        <f>IF(N351="základní",J351,0)</f>
        <v>0</v>
      </c>
      <c r="BF351" s="217">
        <f>IF(N351="snížená",J351,0)</f>
        <v>0</v>
      </c>
      <c r="BG351" s="217">
        <f>IF(N351="zákl. přenesená",J351,0)</f>
        <v>0</v>
      </c>
      <c r="BH351" s="217">
        <f>IF(N351="sníž. přenesená",J351,0)</f>
        <v>0</v>
      </c>
      <c r="BI351" s="217">
        <f>IF(N351="nulová",J351,0)</f>
        <v>0</v>
      </c>
      <c r="BJ351" s="18" t="s">
        <v>79</v>
      </c>
      <c r="BK351" s="217">
        <f>ROUND(I351*H351,2)</f>
        <v>0</v>
      </c>
      <c r="BL351" s="18" t="s">
        <v>256</v>
      </c>
      <c r="BM351" s="216" t="s">
        <v>666</v>
      </c>
    </row>
    <row r="352" s="2" customFormat="1">
      <c r="A352" s="39"/>
      <c r="B352" s="40"/>
      <c r="C352" s="41"/>
      <c r="D352" s="218" t="s">
        <v>141</v>
      </c>
      <c r="E352" s="41"/>
      <c r="F352" s="219" t="s">
        <v>667</v>
      </c>
      <c r="G352" s="41"/>
      <c r="H352" s="41"/>
      <c r="I352" s="220"/>
      <c r="J352" s="41"/>
      <c r="K352" s="41"/>
      <c r="L352" s="45"/>
      <c r="M352" s="221"/>
      <c r="N352" s="222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141</v>
      </c>
      <c r="AU352" s="18" t="s">
        <v>81</v>
      </c>
    </row>
    <row r="353" s="2" customFormat="1">
      <c r="A353" s="39"/>
      <c r="B353" s="40"/>
      <c r="C353" s="41"/>
      <c r="D353" s="230" t="s">
        <v>311</v>
      </c>
      <c r="E353" s="41"/>
      <c r="F353" s="261" t="s">
        <v>622</v>
      </c>
      <c r="G353" s="41"/>
      <c r="H353" s="41"/>
      <c r="I353" s="220"/>
      <c r="J353" s="41"/>
      <c r="K353" s="41"/>
      <c r="L353" s="45"/>
      <c r="M353" s="221"/>
      <c r="N353" s="222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311</v>
      </c>
      <c r="AU353" s="18" t="s">
        <v>81</v>
      </c>
    </row>
    <row r="354" s="13" customFormat="1">
      <c r="A354" s="13"/>
      <c r="B354" s="228"/>
      <c r="C354" s="229"/>
      <c r="D354" s="230" t="s">
        <v>173</v>
      </c>
      <c r="E354" s="231" t="s">
        <v>19</v>
      </c>
      <c r="F354" s="232" t="s">
        <v>668</v>
      </c>
      <c r="G354" s="229"/>
      <c r="H354" s="233">
        <v>117.59999999999999</v>
      </c>
      <c r="I354" s="234"/>
      <c r="J354" s="229"/>
      <c r="K354" s="229"/>
      <c r="L354" s="235"/>
      <c r="M354" s="236"/>
      <c r="N354" s="237"/>
      <c r="O354" s="237"/>
      <c r="P354" s="237"/>
      <c r="Q354" s="237"/>
      <c r="R354" s="237"/>
      <c r="S354" s="237"/>
      <c r="T354" s="23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9" t="s">
        <v>173</v>
      </c>
      <c r="AU354" s="239" t="s">
        <v>81</v>
      </c>
      <c r="AV354" s="13" t="s">
        <v>81</v>
      </c>
      <c r="AW354" s="13" t="s">
        <v>33</v>
      </c>
      <c r="AX354" s="13" t="s">
        <v>79</v>
      </c>
      <c r="AY354" s="239" t="s">
        <v>119</v>
      </c>
    </row>
    <row r="355" s="2" customFormat="1" ht="24.15" customHeight="1">
      <c r="A355" s="39"/>
      <c r="B355" s="40"/>
      <c r="C355" s="205" t="s">
        <v>669</v>
      </c>
      <c r="D355" s="205" t="s">
        <v>122</v>
      </c>
      <c r="E355" s="206" t="s">
        <v>670</v>
      </c>
      <c r="F355" s="207" t="s">
        <v>671</v>
      </c>
      <c r="G355" s="208" t="s">
        <v>329</v>
      </c>
      <c r="H355" s="209">
        <v>8</v>
      </c>
      <c r="I355" s="210"/>
      <c r="J355" s="211">
        <f>ROUND(I355*H355,2)</f>
        <v>0</v>
      </c>
      <c r="K355" s="207" t="s">
        <v>139</v>
      </c>
      <c r="L355" s="45"/>
      <c r="M355" s="212" t="s">
        <v>19</v>
      </c>
      <c r="N355" s="213" t="s">
        <v>42</v>
      </c>
      <c r="O355" s="85"/>
      <c r="P355" s="214">
        <f>O355*H355</f>
        <v>0</v>
      </c>
      <c r="Q355" s="214">
        <v>0.0087100000000000007</v>
      </c>
      <c r="R355" s="214">
        <f>Q355*H355</f>
        <v>0.069680000000000006</v>
      </c>
      <c r="S355" s="214">
        <v>0</v>
      </c>
      <c r="T355" s="215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16" t="s">
        <v>256</v>
      </c>
      <c r="AT355" s="216" t="s">
        <v>122</v>
      </c>
      <c r="AU355" s="216" t="s">
        <v>81</v>
      </c>
      <c r="AY355" s="18" t="s">
        <v>119</v>
      </c>
      <c r="BE355" s="217">
        <f>IF(N355="základní",J355,0)</f>
        <v>0</v>
      </c>
      <c r="BF355" s="217">
        <f>IF(N355="snížená",J355,0)</f>
        <v>0</v>
      </c>
      <c r="BG355" s="217">
        <f>IF(N355="zákl. přenesená",J355,0)</f>
        <v>0</v>
      </c>
      <c r="BH355" s="217">
        <f>IF(N355="sníž. přenesená",J355,0)</f>
        <v>0</v>
      </c>
      <c r="BI355" s="217">
        <f>IF(N355="nulová",J355,0)</f>
        <v>0</v>
      </c>
      <c r="BJ355" s="18" t="s">
        <v>79</v>
      </c>
      <c r="BK355" s="217">
        <f>ROUND(I355*H355,2)</f>
        <v>0</v>
      </c>
      <c r="BL355" s="18" t="s">
        <v>256</v>
      </c>
      <c r="BM355" s="216" t="s">
        <v>672</v>
      </c>
    </row>
    <row r="356" s="2" customFormat="1">
      <c r="A356" s="39"/>
      <c r="B356" s="40"/>
      <c r="C356" s="41"/>
      <c r="D356" s="218" t="s">
        <v>141</v>
      </c>
      <c r="E356" s="41"/>
      <c r="F356" s="219" t="s">
        <v>673</v>
      </c>
      <c r="G356" s="41"/>
      <c r="H356" s="41"/>
      <c r="I356" s="220"/>
      <c r="J356" s="41"/>
      <c r="K356" s="41"/>
      <c r="L356" s="45"/>
      <c r="M356" s="221"/>
      <c r="N356" s="222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141</v>
      </c>
      <c r="AU356" s="18" t="s">
        <v>81</v>
      </c>
    </row>
    <row r="357" s="2" customFormat="1">
      <c r="A357" s="39"/>
      <c r="B357" s="40"/>
      <c r="C357" s="41"/>
      <c r="D357" s="230" t="s">
        <v>311</v>
      </c>
      <c r="E357" s="41"/>
      <c r="F357" s="261" t="s">
        <v>674</v>
      </c>
      <c r="G357" s="41"/>
      <c r="H357" s="41"/>
      <c r="I357" s="220"/>
      <c r="J357" s="41"/>
      <c r="K357" s="41"/>
      <c r="L357" s="45"/>
      <c r="M357" s="221"/>
      <c r="N357" s="222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311</v>
      </c>
      <c r="AU357" s="18" t="s">
        <v>81</v>
      </c>
    </row>
    <row r="358" s="2" customFormat="1" ht="21.75" customHeight="1">
      <c r="A358" s="39"/>
      <c r="B358" s="40"/>
      <c r="C358" s="205" t="s">
        <v>675</v>
      </c>
      <c r="D358" s="205" t="s">
        <v>122</v>
      </c>
      <c r="E358" s="206" t="s">
        <v>676</v>
      </c>
      <c r="F358" s="207" t="s">
        <v>677</v>
      </c>
      <c r="G358" s="208" t="s">
        <v>329</v>
      </c>
      <c r="H358" s="209">
        <v>2900</v>
      </c>
      <c r="I358" s="210"/>
      <c r="J358" s="211">
        <f>ROUND(I358*H358,2)</f>
        <v>0</v>
      </c>
      <c r="K358" s="207" t="s">
        <v>139</v>
      </c>
      <c r="L358" s="45"/>
      <c r="M358" s="212" t="s">
        <v>19</v>
      </c>
      <c r="N358" s="213" t="s">
        <v>42</v>
      </c>
      <c r="O358" s="85"/>
      <c r="P358" s="214">
        <f>O358*H358</f>
        <v>0</v>
      </c>
      <c r="Q358" s="214">
        <v>8.0000000000000007E-05</v>
      </c>
      <c r="R358" s="214">
        <f>Q358*H358</f>
        <v>0.23200000000000001</v>
      </c>
      <c r="S358" s="214">
        <v>0</v>
      </c>
      <c r="T358" s="215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16" t="s">
        <v>256</v>
      </c>
      <c r="AT358" s="216" t="s">
        <v>122</v>
      </c>
      <c r="AU358" s="216" t="s">
        <v>81</v>
      </c>
      <c r="AY358" s="18" t="s">
        <v>119</v>
      </c>
      <c r="BE358" s="217">
        <f>IF(N358="základní",J358,0)</f>
        <v>0</v>
      </c>
      <c r="BF358" s="217">
        <f>IF(N358="snížená",J358,0)</f>
        <v>0</v>
      </c>
      <c r="BG358" s="217">
        <f>IF(N358="zákl. přenesená",J358,0)</f>
        <v>0</v>
      </c>
      <c r="BH358" s="217">
        <f>IF(N358="sníž. přenesená",J358,0)</f>
        <v>0</v>
      </c>
      <c r="BI358" s="217">
        <f>IF(N358="nulová",J358,0)</f>
        <v>0</v>
      </c>
      <c r="BJ358" s="18" t="s">
        <v>79</v>
      </c>
      <c r="BK358" s="217">
        <f>ROUND(I358*H358,2)</f>
        <v>0</v>
      </c>
      <c r="BL358" s="18" t="s">
        <v>256</v>
      </c>
      <c r="BM358" s="216" t="s">
        <v>678</v>
      </c>
    </row>
    <row r="359" s="2" customFormat="1">
      <c r="A359" s="39"/>
      <c r="B359" s="40"/>
      <c r="C359" s="41"/>
      <c r="D359" s="218" t="s">
        <v>141</v>
      </c>
      <c r="E359" s="41"/>
      <c r="F359" s="219" t="s">
        <v>679</v>
      </c>
      <c r="G359" s="41"/>
      <c r="H359" s="41"/>
      <c r="I359" s="220"/>
      <c r="J359" s="41"/>
      <c r="K359" s="41"/>
      <c r="L359" s="45"/>
      <c r="M359" s="221"/>
      <c r="N359" s="222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141</v>
      </c>
      <c r="AU359" s="18" t="s">
        <v>81</v>
      </c>
    </row>
    <row r="360" s="2" customFormat="1">
      <c r="A360" s="39"/>
      <c r="B360" s="40"/>
      <c r="C360" s="41"/>
      <c r="D360" s="230" t="s">
        <v>311</v>
      </c>
      <c r="E360" s="41"/>
      <c r="F360" s="261" t="s">
        <v>622</v>
      </c>
      <c r="G360" s="41"/>
      <c r="H360" s="41"/>
      <c r="I360" s="220"/>
      <c r="J360" s="41"/>
      <c r="K360" s="41"/>
      <c r="L360" s="45"/>
      <c r="M360" s="221"/>
      <c r="N360" s="222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311</v>
      </c>
      <c r="AU360" s="18" t="s">
        <v>81</v>
      </c>
    </row>
    <row r="361" s="2" customFormat="1" ht="21.75" customHeight="1">
      <c r="A361" s="39"/>
      <c r="B361" s="40"/>
      <c r="C361" s="205" t="s">
        <v>680</v>
      </c>
      <c r="D361" s="205" t="s">
        <v>122</v>
      </c>
      <c r="E361" s="206" t="s">
        <v>681</v>
      </c>
      <c r="F361" s="207" t="s">
        <v>682</v>
      </c>
      <c r="G361" s="208" t="s">
        <v>170</v>
      </c>
      <c r="H361" s="209">
        <v>29.640000000000001</v>
      </c>
      <c r="I361" s="210"/>
      <c r="J361" s="211">
        <f>ROUND(I361*H361,2)</f>
        <v>0</v>
      </c>
      <c r="K361" s="207" t="s">
        <v>139</v>
      </c>
      <c r="L361" s="45"/>
      <c r="M361" s="212" t="s">
        <v>19</v>
      </c>
      <c r="N361" s="213" t="s">
        <v>42</v>
      </c>
      <c r="O361" s="85"/>
      <c r="P361" s="214">
        <f>O361*H361</f>
        <v>0</v>
      </c>
      <c r="Q361" s="214">
        <v>0.0039699999999999996</v>
      </c>
      <c r="R361" s="214">
        <f>Q361*H361</f>
        <v>0.11767079999999999</v>
      </c>
      <c r="S361" s="214">
        <v>0</v>
      </c>
      <c r="T361" s="215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16" t="s">
        <v>256</v>
      </c>
      <c r="AT361" s="216" t="s">
        <v>122</v>
      </c>
      <c r="AU361" s="216" t="s">
        <v>81</v>
      </c>
      <c r="AY361" s="18" t="s">
        <v>119</v>
      </c>
      <c r="BE361" s="217">
        <f>IF(N361="základní",J361,0)</f>
        <v>0</v>
      </c>
      <c r="BF361" s="217">
        <f>IF(N361="snížená",J361,0)</f>
        <v>0</v>
      </c>
      <c r="BG361" s="217">
        <f>IF(N361="zákl. přenesená",J361,0)</f>
        <v>0</v>
      </c>
      <c r="BH361" s="217">
        <f>IF(N361="sníž. přenesená",J361,0)</f>
        <v>0</v>
      </c>
      <c r="BI361" s="217">
        <f>IF(N361="nulová",J361,0)</f>
        <v>0</v>
      </c>
      <c r="BJ361" s="18" t="s">
        <v>79</v>
      </c>
      <c r="BK361" s="217">
        <f>ROUND(I361*H361,2)</f>
        <v>0</v>
      </c>
      <c r="BL361" s="18" t="s">
        <v>256</v>
      </c>
      <c r="BM361" s="216" t="s">
        <v>683</v>
      </c>
    </row>
    <row r="362" s="2" customFormat="1">
      <c r="A362" s="39"/>
      <c r="B362" s="40"/>
      <c r="C362" s="41"/>
      <c r="D362" s="218" t="s">
        <v>141</v>
      </c>
      <c r="E362" s="41"/>
      <c r="F362" s="219" t="s">
        <v>684</v>
      </c>
      <c r="G362" s="41"/>
      <c r="H362" s="41"/>
      <c r="I362" s="220"/>
      <c r="J362" s="41"/>
      <c r="K362" s="41"/>
      <c r="L362" s="45"/>
      <c r="M362" s="221"/>
      <c r="N362" s="222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141</v>
      </c>
      <c r="AU362" s="18" t="s">
        <v>81</v>
      </c>
    </row>
    <row r="363" s="2" customFormat="1">
      <c r="A363" s="39"/>
      <c r="B363" s="40"/>
      <c r="C363" s="41"/>
      <c r="D363" s="230" t="s">
        <v>311</v>
      </c>
      <c r="E363" s="41"/>
      <c r="F363" s="261" t="s">
        <v>622</v>
      </c>
      <c r="G363" s="41"/>
      <c r="H363" s="41"/>
      <c r="I363" s="220"/>
      <c r="J363" s="41"/>
      <c r="K363" s="41"/>
      <c r="L363" s="45"/>
      <c r="M363" s="221"/>
      <c r="N363" s="222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311</v>
      </c>
      <c r="AU363" s="18" t="s">
        <v>81</v>
      </c>
    </row>
    <row r="364" s="13" customFormat="1">
      <c r="A364" s="13"/>
      <c r="B364" s="228"/>
      <c r="C364" s="229"/>
      <c r="D364" s="230" t="s">
        <v>173</v>
      </c>
      <c r="E364" s="231" t="s">
        <v>19</v>
      </c>
      <c r="F364" s="232" t="s">
        <v>685</v>
      </c>
      <c r="G364" s="229"/>
      <c r="H364" s="233">
        <v>17.640000000000001</v>
      </c>
      <c r="I364" s="234"/>
      <c r="J364" s="229"/>
      <c r="K364" s="229"/>
      <c r="L364" s="235"/>
      <c r="M364" s="236"/>
      <c r="N364" s="237"/>
      <c r="O364" s="237"/>
      <c r="P364" s="237"/>
      <c r="Q364" s="237"/>
      <c r="R364" s="237"/>
      <c r="S364" s="237"/>
      <c r="T364" s="238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9" t="s">
        <v>173</v>
      </c>
      <c r="AU364" s="239" t="s">
        <v>81</v>
      </c>
      <c r="AV364" s="13" t="s">
        <v>81</v>
      </c>
      <c r="AW364" s="13" t="s">
        <v>33</v>
      </c>
      <c r="AX364" s="13" t="s">
        <v>71</v>
      </c>
      <c r="AY364" s="239" t="s">
        <v>119</v>
      </c>
    </row>
    <row r="365" s="13" customFormat="1">
      <c r="A365" s="13"/>
      <c r="B365" s="228"/>
      <c r="C365" s="229"/>
      <c r="D365" s="230" t="s">
        <v>173</v>
      </c>
      <c r="E365" s="231" t="s">
        <v>19</v>
      </c>
      <c r="F365" s="232" t="s">
        <v>686</v>
      </c>
      <c r="G365" s="229"/>
      <c r="H365" s="233">
        <v>12</v>
      </c>
      <c r="I365" s="234"/>
      <c r="J365" s="229"/>
      <c r="K365" s="229"/>
      <c r="L365" s="235"/>
      <c r="M365" s="236"/>
      <c r="N365" s="237"/>
      <c r="O365" s="237"/>
      <c r="P365" s="237"/>
      <c r="Q365" s="237"/>
      <c r="R365" s="237"/>
      <c r="S365" s="237"/>
      <c r="T365" s="23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9" t="s">
        <v>173</v>
      </c>
      <c r="AU365" s="239" t="s">
        <v>81</v>
      </c>
      <c r="AV365" s="13" t="s">
        <v>81</v>
      </c>
      <c r="AW365" s="13" t="s">
        <v>33</v>
      </c>
      <c r="AX365" s="13" t="s">
        <v>71</v>
      </c>
      <c r="AY365" s="239" t="s">
        <v>119</v>
      </c>
    </row>
    <row r="366" s="14" customFormat="1">
      <c r="A366" s="14"/>
      <c r="B366" s="240"/>
      <c r="C366" s="241"/>
      <c r="D366" s="230" t="s">
        <v>173</v>
      </c>
      <c r="E366" s="242" t="s">
        <v>19</v>
      </c>
      <c r="F366" s="243" t="s">
        <v>187</v>
      </c>
      <c r="G366" s="241"/>
      <c r="H366" s="244">
        <v>29.640000000000001</v>
      </c>
      <c r="I366" s="245"/>
      <c r="J366" s="241"/>
      <c r="K366" s="241"/>
      <c r="L366" s="246"/>
      <c r="M366" s="247"/>
      <c r="N366" s="248"/>
      <c r="O366" s="248"/>
      <c r="P366" s="248"/>
      <c r="Q366" s="248"/>
      <c r="R366" s="248"/>
      <c r="S366" s="248"/>
      <c r="T366" s="249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0" t="s">
        <v>173</v>
      </c>
      <c r="AU366" s="250" t="s">
        <v>81</v>
      </c>
      <c r="AV366" s="14" t="s">
        <v>145</v>
      </c>
      <c r="AW366" s="14" t="s">
        <v>33</v>
      </c>
      <c r="AX366" s="14" t="s">
        <v>79</v>
      </c>
      <c r="AY366" s="250" t="s">
        <v>119</v>
      </c>
    </row>
    <row r="367" s="2" customFormat="1" ht="24.15" customHeight="1">
      <c r="A367" s="39"/>
      <c r="B367" s="40"/>
      <c r="C367" s="205" t="s">
        <v>687</v>
      </c>
      <c r="D367" s="205" t="s">
        <v>122</v>
      </c>
      <c r="E367" s="206" t="s">
        <v>688</v>
      </c>
      <c r="F367" s="207" t="s">
        <v>689</v>
      </c>
      <c r="G367" s="208" t="s">
        <v>183</v>
      </c>
      <c r="H367" s="209">
        <v>38.299999999999997</v>
      </c>
      <c r="I367" s="210"/>
      <c r="J367" s="211">
        <f>ROUND(I367*H367,2)</f>
        <v>0</v>
      </c>
      <c r="K367" s="207" t="s">
        <v>139</v>
      </c>
      <c r="L367" s="45"/>
      <c r="M367" s="212" t="s">
        <v>19</v>
      </c>
      <c r="N367" s="213" t="s">
        <v>42</v>
      </c>
      <c r="O367" s="85"/>
      <c r="P367" s="214">
        <f>O367*H367</f>
        <v>0</v>
      </c>
      <c r="Q367" s="214">
        <v>0.00076999999999999996</v>
      </c>
      <c r="R367" s="214">
        <f>Q367*H367</f>
        <v>0.029490999999999996</v>
      </c>
      <c r="S367" s="214">
        <v>0</v>
      </c>
      <c r="T367" s="215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16" t="s">
        <v>256</v>
      </c>
      <c r="AT367" s="216" t="s">
        <v>122</v>
      </c>
      <c r="AU367" s="216" t="s">
        <v>81</v>
      </c>
      <c r="AY367" s="18" t="s">
        <v>119</v>
      </c>
      <c r="BE367" s="217">
        <f>IF(N367="základní",J367,0)</f>
        <v>0</v>
      </c>
      <c r="BF367" s="217">
        <f>IF(N367="snížená",J367,0)</f>
        <v>0</v>
      </c>
      <c r="BG367" s="217">
        <f>IF(N367="zákl. přenesená",J367,0)</f>
        <v>0</v>
      </c>
      <c r="BH367" s="217">
        <f>IF(N367="sníž. přenesená",J367,0)</f>
        <v>0</v>
      </c>
      <c r="BI367" s="217">
        <f>IF(N367="nulová",J367,0)</f>
        <v>0</v>
      </c>
      <c r="BJ367" s="18" t="s">
        <v>79</v>
      </c>
      <c r="BK367" s="217">
        <f>ROUND(I367*H367,2)</f>
        <v>0</v>
      </c>
      <c r="BL367" s="18" t="s">
        <v>256</v>
      </c>
      <c r="BM367" s="216" t="s">
        <v>690</v>
      </c>
    </row>
    <row r="368" s="2" customFormat="1">
      <c r="A368" s="39"/>
      <c r="B368" s="40"/>
      <c r="C368" s="41"/>
      <c r="D368" s="218" t="s">
        <v>141</v>
      </c>
      <c r="E368" s="41"/>
      <c r="F368" s="219" t="s">
        <v>691</v>
      </c>
      <c r="G368" s="41"/>
      <c r="H368" s="41"/>
      <c r="I368" s="220"/>
      <c r="J368" s="41"/>
      <c r="K368" s="41"/>
      <c r="L368" s="45"/>
      <c r="M368" s="221"/>
      <c r="N368" s="222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141</v>
      </c>
      <c r="AU368" s="18" t="s">
        <v>81</v>
      </c>
    </row>
    <row r="369" s="2" customFormat="1">
      <c r="A369" s="39"/>
      <c r="B369" s="40"/>
      <c r="C369" s="41"/>
      <c r="D369" s="230" t="s">
        <v>311</v>
      </c>
      <c r="E369" s="41"/>
      <c r="F369" s="261" t="s">
        <v>622</v>
      </c>
      <c r="G369" s="41"/>
      <c r="H369" s="41"/>
      <c r="I369" s="220"/>
      <c r="J369" s="41"/>
      <c r="K369" s="41"/>
      <c r="L369" s="45"/>
      <c r="M369" s="221"/>
      <c r="N369" s="222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311</v>
      </c>
      <c r="AU369" s="18" t="s">
        <v>81</v>
      </c>
    </row>
    <row r="370" s="13" customFormat="1">
      <c r="A370" s="13"/>
      <c r="B370" s="228"/>
      <c r="C370" s="229"/>
      <c r="D370" s="230" t="s">
        <v>173</v>
      </c>
      <c r="E370" s="231" t="s">
        <v>19</v>
      </c>
      <c r="F370" s="232" t="s">
        <v>692</v>
      </c>
      <c r="G370" s="229"/>
      <c r="H370" s="233">
        <v>15</v>
      </c>
      <c r="I370" s="234"/>
      <c r="J370" s="229"/>
      <c r="K370" s="229"/>
      <c r="L370" s="235"/>
      <c r="M370" s="236"/>
      <c r="N370" s="237"/>
      <c r="O370" s="237"/>
      <c r="P370" s="237"/>
      <c r="Q370" s="237"/>
      <c r="R370" s="237"/>
      <c r="S370" s="237"/>
      <c r="T370" s="23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9" t="s">
        <v>173</v>
      </c>
      <c r="AU370" s="239" t="s">
        <v>81</v>
      </c>
      <c r="AV370" s="13" t="s">
        <v>81</v>
      </c>
      <c r="AW370" s="13" t="s">
        <v>33</v>
      </c>
      <c r="AX370" s="13" t="s">
        <v>71</v>
      </c>
      <c r="AY370" s="239" t="s">
        <v>119</v>
      </c>
    </row>
    <row r="371" s="13" customFormat="1">
      <c r="A371" s="13"/>
      <c r="B371" s="228"/>
      <c r="C371" s="229"/>
      <c r="D371" s="230" t="s">
        <v>173</v>
      </c>
      <c r="E371" s="231" t="s">
        <v>19</v>
      </c>
      <c r="F371" s="232" t="s">
        <v>693</v>
      </c>
      <c r="G371" s="229"/>
      <c r="H371" s="233">
        <v>23.300000000000001</v>
      </c>
      <c r="I371" s="234"/>
      <c r="J371" s="229"/>
      <c r="K371" s="229"/>
      <c r="L371" s="235"/>
      <c r="M371" s="236"/>
      <c r="N371" s="237"/>
      <c r="O371" s="237"/>
      <c r="P371" s="237"/>
      <c r="Q371" s="237"/>
      <c r="R371" s="237"/>
      <c r="S371" s="237"/>
      <c r="T371" s="23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9" t="s">
        <v>173</v>
      </c>
      <c r="AU371" s="239" t="s">
        <v>81</v>
      </c>
      <c r="AV371" s="13" t="s">
        <v>81</v>
      </c>
      <c r="AW371" s="13" t="s">
        <v>33</v>
      </c>
      <c r="AX371" s="13" t="s">
        <v>71</v>
      </c>
      <c r="AY371" s="239" t="s">
        <v>119</v>
      </c>
    </row>
    <row r="372" s="14" customFormat="1">
      <c r="A372" s="14"/>
      <c r="B372" s="240"/>
      <c r="C372" s="241"/>
      <c r="D372" s="230" t="s">
        <v>173</v>
      </c>
      <c r="E372" s="242" t="s">
        <v>19</v>
      </c>
      <c r="F372" s="243" t="s">
        <v>187</v>
      </c>
      <c r="G372" s="241"/>
      <c r="H372" s="244">
        <v>38.299999999999997</v>
      </c>
      <c r="I372" s="245"/>
      <c r="J372" s="241"/>
      <c r="K372" s="241"/>
      <c r="L372" s="246"/>
      <c r="M372" s="247"/>
      <c r="N372" s="248"/>
      <c r="O372" s="248"/>
      <c r="P372" s="248"/>
      <c r="Q372" s="248"/>
      <c r="R372" s="248"/>
      <c r="S372" s="248"/>
      <c r="T372" s="249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0" t="s">
        <v>173</v>
      </c>
      <c r="AU372" s="250" t="s">
        <v>81</v>
      </c>
      <c r="AV372" s="14" t="s">
        <v>145</v>
      </c>
      <c r="AW372" s="14" t="s">
        <v>33</v>
      </c>
      <c r="AX372" s="14" t="s">
        <v>79</v>
      </c>
      <c r="AY372" s="250" t="s">
        <v>119</v>
      </c>
    </row>
    <row r="373" s="2" customFormat="1" ht="24.15" customHeight="1">
      <c r="A373" s="39"/>
      <c r="B373" s="40"/>
      <c r="C373" s="205" t="s">
        <v>694</v>
      </c>
      <c r="D373" s="205" t="s">
        <v>122</v>
      </c>
      <c r="E373" s="206" t="s">
        <v>695</v>
      </c>
      <c r="F373" s="207" t="s">
        <v>696</v>
      </c>
      <c r="G373" s="208" t="s">
        <v>183</v>
      </c>
      <c r="H373" s="209">
        <v>38.299999999999997</v>
      </c>
      <c r="I373" s="210"/>
      <c r="J373" s="211">
        <f>ROUND(I373*H373,2)</f>
        <v>0</v>
      </c>
      <c r="K373" s="207" t="s">
        <v>139</v>
      </c>
      <c r="L373" s="45"/>
      <c r="M373" s="212" t="s">
        <v>19</v>
      </c>
      <c r="N373" s="213" t="s">
        <v>42</v>
      </c>
      <c r="O373" s="85"/>
      <c r="P373" s="214">
        <f>O373*H373</f>
        <v>0</v>
      </c>
      <c r="Q373" s="214">
        <v>0.00114</v>
      </c>
      <c r="R373" s="214">
        <f>Q373*H373</f>
        <v>0.043661999999999992</v>
      </c>
      <c r="S373" s="214">
        <v>0</v>
      </c>
      <c r="T373" s="215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16" t="s">
        <v>256</v>
      </c>
      <c r="AT373" s="216" t="s">
        <v>122</v>
      </c>
      <c r="AU373" s="216" t="s">
        <v>81</v>
      </c>
      <c r="AY373" s="18" t="s">
        <v>119</v>
      </c>
      <c r="BE373" s="217">
        <f>IF(N373="základní",J373,0)</f>
        <v>0</v>
      </c>
      <c r="BF373" s="217">
        <f>IF(N373="snížená",J373,0)</f>
        <v>0</v>
      </c>
      <c r="BG373" s="217">
        <f>IF(N373="zákl. přenesená",J373,0)</f>
        <v>0</v>
      </c>
      <c r="BH373" s="217">
        <f>IF(N373="sníž. přenesená",J373,0)</f>
        <v>0</v>
      </c>
      <c r="BI373" s="217">
        <f>IF(N373="nulová",J373,0)</f>
        <v>0</v>
      </c>
      <c r="BJ373" s="18" t="s">
        <v>79</v>
      </c>
      <c r="BK373" s="217">
        <f>ROUND(I373*H373,2)</f>
        <v>0</v>
      </c>
      <c r="BL373" s="18" t="s">
        <v>256</v>
      </c>
      <c r="BM373" s="216" t="s">
        <v>697</v>
      </c>
    </row>
    <row r="374" s="2" customFormat="1">
      <c r="A374" s="39"/>
      <c r="B374" s="40"/>
      <c r="C374" s="41"/>
      <c r="D374" s="218" t="s">
        <v>141</v>
      </c>
      <c r="E374" s="41"/>
      <c r="F374" s="219" t="s">
        <v>698</v>
      </c>
      <c r="G374" s="41"/>
      <c r="H374" s="41"/>
      <c r="I374" s="220"/>
      <c r="J374" s="41"/>
      <c r="K374" s="41"/>
      <c r="L374" s="45"/>
      <c r="M374" s="221"/>
      <c r="N374" s="222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141</v>
      </c>
      <c r="AU374" s="18" t="s">
        <v>81</v>
      </c>
    </row>
    <row r="375" s="2" customFormat="1">
      <c r="A375" s="39"/>
      <c r="B375" s="40"/>
      <c r="C375" s="41"/>
      <c r="D375" s="230" t="s">
        <v>311</v>
      </c>
      <c r="E375" s="41"/>
      <c r="F375" s="261" t="s">
        <v>622</v>
      </c>
      <c r="G375" s="41"/>
      <c r="H375" s="41"/>
      <c r="I375" s="220"/>
      <c r="J375" s="41"/>
      <c r="K375" s="41"/>
      <c r="L375" s="45"/>
      <c r="M375" s="221"/>
      <c r="N375" s="222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311</v>
      </c>
      <c r="AU375" s="18" t="s">
        <v>81</v>
      </c>
    </row>
    <row r="376" s="13" customFormat="1">
      <c r="A376" s="13"/>
      <c r="B376" s="228"/>
      <c r="C376" s="229"/>
      <c r="D376" s="230" t="s">
        <v>173</v>
      </c>
      <c r="E376" s="231" t="s">
        <v>19</v>
      </c>
      <c r="F376" s="232" t="s">
        <v>692</v>
      </c>
      <c r="G376" s="229"/>
      <c r="H376" s="233">
        <v>15</v>
      </c>
      <c r="I376" s="234"/>
      <c r="J376" s="229"/>
      <c r="K376" s="229"/>
      <c r="L376" s="235"/>
      <c r="M376" s="236"/>
      <c r="N376" s="237"/>
      <c r="O376" s="237"/>
      <c r="P376" s="237"/>
      <c r="Q376" s="237"/>
      <c r="R376" s="237"/>
      <c r="S376" s="237"/>
      <c r="T376" s="23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9" t="s">
        <v>173</v>
      </c>
      <c r="AU376" s="239" t="s">
        <v>81</v>
      </c>
      <c r="AV376" s="13" t="s">
        <v>81</v>
      </c>
      <c r="AW376" s="13" t="s">
        <v>33</v>
      </c>
      <c r="AX376" s="13" t="s">
        <v>71</v>
      </c>
      <c r="AY376" s="239" t="s">
        <v>119</v>
      </c>
    </row>
    <row r="377" s="13" customFormat="1">
      <c r="A377" s="13"/>
      <c r="B377" s="228"/>
      <c r="C377" s="229"/>
      <c r="D377" s="230" t="s">
        <v>173</v>
      </c>
      <c r="E377" s="231" t="s">
        <v>19</v>
      </c>
      <c r="F377" s="232" t="s">
        <v>693</v>
      </c>
      <c r="G377" s="229"/>
      <c r="H377" s="233">
        <v>23.300000000000001</v>
      </c>
      <c r="I377" s="234"/>
      <c r="J377" s="229"/>
      <c r="K377" s="229"/>
      <c r="L377" s="235"/>
      <c r="M377" s="236"/>
      <c r="N377" s="237"/>
      <c r="O377" s="237"/>
      <c r="P377" s="237"/>
      <c r="Q377" s="237"/>
      <c r="R377" s="237"/>
      <c r="S377" s="237"/>
      <c r="T377" s="23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9" t="s">
        <v>173</v>
      </c>
      <c r="AU377" s="239" t="s">
        <v>81</v>
      </c>
      <c r="AV377" s="13" t="s">
        <v>81</v>
      </c>
      <c r="AW377" s="13" t="s">
        <v>33</v>
      </c>
      <c r="AX377" s="13" t="s">
        <v>71</v>
      </c>
      <c r="AY377" s="239" t="s">
        <v>119</v>
      </c>
    </row>
    <row r="378" s="14" customFormat="1">
      <c r="A378" s="14"/>
      <c r="B378" s="240"/>
      <c r="C378" s="241"/>
      <c r="D378" s="230" t="s">
        <v>173</v>
      </c>
      <c r="E378" s="242" t="s">
        <v>19</v>
      </c>
      <c r="F378" s="243" t="s">
        <v>187</v>
      </c>
      <c r="G378" s="241"/>
      <c r="H378" s="244">
        <v>38.299999999999997</v>
      </c>
      <c r="I378" s="245"/>
      <c r="J378" s="241"/>
      <c r="K378" s="241"/>
      <c r="L378" s="246"/>
      <c r="M378" s="247"/>
      <c r="N378" s="248"/>
      <c r="O378" s="248"/>
      <c r="P378" s="248"/>
      <c r="Q378" s="248"/>
      <c r="R378" s="248"/>
      <c r="S378" s="248"/>
      <c r="T378" s="249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0" t="s">
        <v>173</v>
      </c>
      <c r="AU378" s="250" t="s">
        <v>81</v>
      </c>
      <c r="AV378" s="14" t="s">
        <v>145</v>
      </c>
      <c r="AW378" s="14" t="s">
        <v>33</v>
      </c>
      <c r="AX378" s="14" t="s">
        <v>79</v>
      </c>
      <c r="AY378" s="250" t="s">
        <v>119</v>
      </c>
    </row>
    <row r="379" s="2" customFormat="1" ht="21.75" customHeight="1">
      <c r="A379" s="39"/>
      <c r="B379" s="40"/>
      <c r="C379" s="205" t="s">
        <v>699</v>
      </c>
      <c r="D379" s="205" t="s">
        <v>122</v>
      </c>
      <c r="E379" s="206" t="s">
        <v>700</v>
      </c>
      <c r="F379" s="207" t="s">
        <v>701</v>
      </c>
      <c r="G379" s="208" t="s">
        <v>183</v>
      </c>
      <c r="H379" s="209">
        <v>105.59999999999999</v>
      </c>
      <c r="I379" s="210"/>
      <c r="J379" s="211">
        <f>ROUND(I379*H379,2)</f>
        <v>0</v>
      </c>
      <c r="K379" s="207" t="s">
        <v>139</v>
      </c>
      <c r="L379" s="45"/>
      <c r="M379" s="212" t="s">
        <v>19</v>
      </c>
      <c r="N379" s="213" t="s">
        <v>42</v>
      </c>
      <c r="O379" s="85"/>
      <c r="P379" s="214">
        <f>O379*H379</f>
        <v>0</v>
      </c>
      <c r="Q379" s="214">
        <v>0.0045700000000000003</v>
      </c>
      <c r="R379" s="214">
        <f>Q379*H379</f>
        <v>0.48259200000000002</v>
      </c>
      <c r="S379" s="214">
        <v>0</v>
      </c>
      <c r="T379" s="215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16" t="s">
        <v>256</v>
      </c>
      <c r="AT379" s="216" t="s">
        <v>122</v>
      </c>
      <c r="AU379" s="216" t="s">
        <v>81</v>
      </c>
      <c r="AY379" s="18" t="s">
        <v>119</v>
      </c>
      <c r="BE379" s="217">
        <f>IF(N379="základní",J379,0)</f>
        <v>0</v>
      </c>
      <c r="BF379" s="217">
        <f>IF(N379="snížená",J379,0)</f>
        <v>0</v>
      </c>
      <c r="BG379" s="217">
        <f>IF(N379="zákl. přenesená",J379,0)</f>
        <v>0</v>
      </c>
      <c r="BH379" s="217">
        <f>IF(N379="sníž. přenesená",J379,0)</f>
        <v>0</v>
      </c>
      <c r="BI379" s="217">
        <f>IF(N379="nulová",J379,0)</f>
        <v>0</v>
      </c>
      <c r="BJ379" s="18" t="s">
        <v>79</v>
      </c>
      <c r="BK379" s="217">
        <f>ROUND(I379*H379,2)</f>
        <v>0</v>
      </c>
      <c r="BL379" s="18" t="s">
        <v>256</v>
      </c>
      <c r="BM379" s="216" t="s">
        <v>702</v>
      </c>
    </row>
    <row r="380" s="2" customFormat="1">
      <c r="A380" s="39"/>
      <c r="B380" s="40"/>
      <c r="C380" s="41"/>
      <c r="D380" s="218" t="s">
        <v>141</v>
      </c>
      <c r="E380" s="41"/>
      <c r="F380" s="219" t="s">
        <v>703</v>
      </c>
      <c r="G380" s="41"/>
      <c r="H380" s="41"/>
      <c r="I380" s="220"/>
      <c r="J380" s="41"/>
      <c r="K380" s="41"/>
      <c r="L380" s="45"/>
      <c r="M380" s="221"/>
      <c r="N380" s="222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141</v>
      </c>
      <c r="AU380" s="18" t="s">
        <v>81</v>
      </c>
    </row>
    <row r="381" s="2" customFormat="1">
      <c r="A381" s="39"/>
      <c r="B381" s="40"/>
      <c r="C381" s="41"/>
      <c r="D381" s="230" t="s">
        <v>311</v>
      </c>
      <c r="E381" s="41"/>
      <c r="F381" s="261" t="s">
        <v>622</v>
      </c>
      <c r="G381" s="41"/>
      <c r="H381" s="41"/>
      <c r="I381" s="220"/>
      <c r="J381" s="41"/>
      <c r="K381" s="41"/>
      <c r="L381" s="45"/>
      <c r="M381" s="221"/>
      <c r="N381" s="222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311</v>
      </c>
      <c r="AU381" s="18" t="s">
        <v>81</v>
      </c>
    </row>
    <row r="382" s="13" customFormat="1">
      <c r="A382" s="13"/>
      <c r="B382" s="228"/>
      <c r="C382" s="229"/>
      <c r="D382" s="230" t="s">
        <v>173</v>
      </c>
      <c r="E382" s="231" t="s">
        <v>19</v>
      </c>
      <c r="F382" s="232" t="s">
        <v>704</v>
      </c>
      <c r="G382" s="229"/>
      <c r="H382" s="233">
        <v>105.59999999999999</v>
      </c>
      <c r="I382" s="234"/>
      <c r="J382" s="229"/>
      <c r="K382" s="229"/>
      <c r="L382" s="235"/>
      <c r="M382" s="236"/>
      <c r="N382" s="237"/>
      <c r="O382" s="237"/>
      <c r="P382" s="237"/>
      <c r="Q382" s="237"/>
      <c r="R382" s="237"/>
      <c r="S382" s="237"/>
      <c r="T382" s="23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9" t="s">
        <v>173</v>
      </c>
      <c r="AU382" s="239" t="s">
        <v>81</v>
      </c>
      <c r="AV382" s="13" t="s">
        <v>81</v>
      </c>
      <c r="AW382" s="13" t="s">
        <v>33</v>
      </c>
      <c r="AX382" s="13" t="s">
        <v>79</v>
      </c>
      <c r="AY382" s="239" t="s">
        <v>119</v>
      </c>
    </row>
    <row r="383" s="2" customFormat="1" ht="24.15" customHeight="1">
      <c r="A383" s="39"/>
      <c r="B383" s="40"/>
      <c r="C383" s="205" t="s">
        <v>705</v>
      </c>
      <c r="D383" s="205" t="s">
        <v>122</v>
      </c>
      <c r="E383" s="206" t="s">
        <v>706</v>
      </c>
      <c r="F383" s="207" t="s">
        <v>707</v>
      </c>
      <c r="G383" s="208" t="s">
        <v>329</v>
      </c>
      <c r="H383" s="209">
        <v>10</v>
      </c>
      <c r="I383" s="210"/>
      <c r="J383" s="211">
        <f>ROUND(I383*H383,2)</f>
        <v>0</v>
      </c>
      <c r="K383" s="207" t="s">
        <v>139</v>
      </c>
      <c r="L383" s="45"/>
      <c r="M383" s="212" t="s">
        <v>19</v>
      </c>
      <c r="N383" s="213" t="s">
        <v>42</v>
      </c>
      <c r="O383" s="85"/>
      <c r="P383" s="214">
        <f>O383*H383</f>
        <v>0</v>
      </c>
      <c r="Q383" s="214">
        <v>0.00011</v>
      </c>
      <c r="R383" s="214">
        <f>Q383*H383</f>
        <v>0.0011000000000000001</v>
      </c>
      <c r="S383" s="214">
        <v>0</v>
      </c>
      <c r="T383" s="215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16" t="s">
        <v>256</v>
      </c>
      <c r="AT383" s="216" t="s">
        <v>122</v>
      </c>
      <c r="AU383" s="216" t="s">
        <v>81</v>
      </c>
      <c r="AY383" s="18" t="s">
        <v>119</v>
      </c>
      <c r="BE383" s="217">
        <f>IF(N383="základní",J383,0)</f>
        <v>0</v>
      </c>
      <c r="BF383" s="217">
        <f>IF(N383="snížená",J383,0)</f>
        <v>0</v>
      </c>
      <c r="BG383" s="217">
        <f>IF(N383="zákl. přenesená",J383,0)</f>
        <v>0</v>
      </c>
      <c r="BH383" s="217">
        <f>IF(N383="sníž. přenesená",J383,0)</f>
        <v>0</v>
      </c>
      <c r="BI383" s="217">
        <f>IF(N383="nulová",J383,0)</f>
        <v>0</v>
      </c>
      <c r="BJ383" s="18" t="s">
        <v>79</v>
      </c>
      <c r="BK383" s="217">
        <f>ROUND(I383*H383,2)</f>
        <v>0</v>
      </c>
      <c r="BL383" s="18" t="s">
        <v>256</v>
      </c>
      <c r="BM383" s="216" t="s">
        <v>708</v>
      </c>
    </row>
    <row r="384" s="2" customFormat="1">
      <c r="A384" s="39"/>
      <c r="B384" s="40"/>
      <c r="C384" s="41"/>
      <c r="D384" s="218" t="s">
        <v>141</v>
      </c>
      <c r="E384" s="41"/>
      <c r="F384" s="219" t="s">
        <v>709</v>
      </c>
      <c r="G384" s="41"/>
      <c r="H384" s="41"/>
      <c r="I384" s="220"/>
      <c r="J384" s="41"/>
      <c r="K384" s="41"/>
      <c r="L384" s="45"/>
      <c r="M384" s="221"/>
      <c r="N384" s="222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141</v>
      </c>
      <c r="AU384" s="18" t="s">
        <v>81</v>
      </c>
    </row>
    <row r="385" s="2" customFormat="1" ht="16.5" customHeight="1">
      <c r="A385" s="39"/>
      <c r="B385" s="40"/>
      <c r="C385" s="205" t="s">
        <v>710</v>
      </c>
      <c r="D385" s="205" t="s">
        <v>122</v>
      </c>
      <c r="E385" s="206" t="s">
        <v>711</v>
      </c>
      <c r="F385" s="207" t="s">
        <v>712</v>
      </c>
      <c r="G385" s="208" t="s">
        <v>183</v>
      </c>
      <c r="H385" s="209">
        <v>19</v>
      </c>
      <c r="I385" s="210"/>
      <c r="J385" s="211">
        <f>ROUND(I385*H385,2)</f>
        <v>0</v>
      </c>
      <c r="K385" s="207" t="s">
        <v>139</v>
      </c>
      <c r="L385" s="45"/>
      <c r="M385" s="212" t="s">
        <v>19</v>
      </c>
      <c r="N385" s="213" t="s">
        <v>42</v>
      </c>
      <c r="O385" s="85"/>
      <c r="P385" s="214">
        <f>O385*H385</f>
        <v>0</v>
      </c>
      <c r="Q385" s="214">
        <v>0.0027699999999999999</v>
      </c>
      <c r="R385" s="214">
        <f>Q385*H385</f>
        <v>0.052629999999999996</v>
      </c>
      <c r="S385" s="214">
        <v>0</v>
      </c>
      <c r="T385" s="215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16" t="s">
        <v>256</v>
      </c>
      <c r="AT385" s="216" t="s">
        <v>122</v>
      </c>
      <c r="AU385" s="216" t="s">
        <v>81</v>
      </c>
      <c r="AY385" s="18" t="s">
        <v>119</v>
      </c>
      <c r="BE385" s="217">
        <f>IF(N385="základní",J385,0)</f>
        <v>0</v>
      </c>
      <c r="BF385" s="217">
        <f>IF(N385="snížená",J385,0)</f>
        <v>0</v>
      </c>
      <c r="BG385" s="217">
        <f>IF(N385="zákl. přenesená",J385,0)</f>
        <v>0</v>
      </c>
      <c r="BH385" s="217">
        <f>IF(N385="sníž. přenesená",J385,0)</f>
        <v>0</v>
      </c>
      <c r="BI385" s="217">
        <f>IF(N385="nulová",J385,0)</f>
        <v>0</v>
      </c>
      <c r="BJ385" s="18" t="s">
        <v>79</v>
      </c>
      <c r="BK385" s="217">
        <f>ROUND(I385*H385,2)</f>
        <v>0</v>
      </c>
      <c r="BL385" s="18" t="s">
        <v>256</v>
      </c>
      <c r="BM385" s="216" t="s">
        <v>713</v>
      </c>
    </row>
    <row r="386" s="2" customFormat="1">
      <c r="A386" s="39"/>
      <c r="B386" s="40"/>
      <c r="C386" s="41"/>
      <c r="D386" s="218" t="s">
        <v>141</v>
      </c>
      <c r="E386" s="41"/>
      <c r="F386" s="219" t="s">
        <v>714</v>
      </c>
      <c r="G386" s="41"/>
      <c r="H386" s="41"/>
      <c r="I386" s="220"/>
      <c r="J386" s="41"/>
      <c r="K386" s="41"/>
      <c r="L386" s="45"/>
      <c r="M386" s="221"/>
      <c r="N386" s="222"/>
      <c r="O386" s="85"/>
      <c r="P386" s="85"/>
      <c r="Q386" s="85"/>
      <c r="R386" s="85"/>
      <c r="S386" s="85"/>
      <c r="T386" s="86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141</v>
      </c>
      <c r="AU386" s="18" t="s">
        <v>81</v>
      </c>
    </row>
    <row r="387" s="2" customFormat="1" ht="16.5" customHeight="1">
      <c r="A387" s="39"/>
      <c r="B387" s="40"/>
      <c r="C387" s="205" t="s">
        <v>715</v>
      </c>
      <c r="D387" s="205" t="s">
        <v>122</v>
      </c>
      <c r="E387" s="206" t="s">
        <v>716</v>
      </c>
      <c r="F387" s="207" t="s">
        <v>717</v>
      </c>
      <c r="G387" s="208" t="s">
        <v>183</v>
      </c>
      <c r="H387" s="209">
        <v>10.5</v>
      </c>
      <c r="I387" s="210"/>
      <c r="J387" s="211">
        <f>ROUND(I387*H387,2)</f>
        <v>0</v>
      </c>
      <c r="K387" s="207" t="s">
        <v>139</v>
      </c>
      <c r="L387" s="45"/>
      <c r="M387" s="212" t="s">
        <v>19</v>
      </c>
      <c r="N387" s="213" t="s">
        <v>42</v>
      </c>
      <c r="O387" s="85"/>
      <c r="P387" s="214">
        <f>O387*H387</f>
        <v>0</v>
      </c>
      <c r="Q387" s="214">
        <v>0.00158</v>
      </c>
      <c r="R387" s="214">
        <f>Q387*H387</f>
        <v>0.016590000000000001</v>
      </c>
      <c r="S387" s="214">
        <v>0</v>
      </c>
      <c r="T387" s="215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16" t="s">
        <v>256</v>
      </c>
      <c r="AT387" s="216" t="s">
        <v>122</v>
      </c>
      <c r="AU387" s="216" t="s">
        <v>81</v>
      </c>
      <c r="AY387" s="18" t="s">
        <v>119</v>
      </c>
      <c r="BE387" s="217">
        <f>IF(N387="základní",J387,0)</f>
        <v>0</v>
      </c>
      <c r="BF387" s="217">
        <f>IF(N387="snížená",J387,0)</f>
        <v>0</v>
      </c>
      <c r="BG387" s="217">
        <f>IF(N387="zákl. přenesená",J387,0)</f>
        <v>0</v>
      </c>
      <c r="BH387" s="217">
        <f>IF(N387="sníž. přenesená",J387,0)</f>
        <v>0</v>
      </c>
      <c r="BI387" s="217">
        <f>IF(N387="nulová",J387,0)</f>
        <v>0</v>
      </c>
      <c r="BJ387" s="18" t="s">
        <v>79</v>
      </c>
      <c r="BK387" s="217">
        <f>ROUND(I387*H387,2)</f>
        <v>0</v>
      </c>
      <c r="BL387" s="18" t="s">
        <v>256</v>
      </c>
      <c r="BM387" s="216" t="s">
        <v>718</v>
      </c>
    </row>
    <row r="388" s="2" customFormat="1">
      <c r="A388" s="39"/>
      <c r="B388" s="40"/>
      <c r="C388" s="41"/>
      <c r="D388" s="218" t="s">
        <v>141</v>
      </c>
      <c r="E388" s="41"/>
      <c r="F388" s="219" t="s">
        <v>719</v>
      </c>
      <c r="G388" s="41"/>
      <c r="H388" s="41"/>
      <c r="I388" s="220"/>
      <c r="J388" s="41"/>
      <c r="K388" s="41"/>
      <c r="L388" s="45"/>
      <c r="M388" s="221"/>
      <c r="N388" s="222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141</v>
      </c>
      <c r="AU388" s="18" t="s">
        <v>81</v>
      </c>
    </row>
    <row r="389" s="2" customFormat="1">
      <c r="A389" s="39"/>
      <c r="B389" s="40"/>
      <c r="C389" s="41"/>
      <c r="D389" s="230" t="s">
        <v>311</v>
      </c>
      <c r="E389" s="41"/>
      <c r="F389" s="261" t="s">
        <v>622</v>
      </c>
      <c r="G389" s="41"/>
      <c r="H389" s="41"/>
      <c r="I389" s="220"/>
      <c r="J389" s="41"/>
      <c r="K389" s="41"/>
      <c r="L389" s="45"/>
      <c r="M389" s="221"/>
      <c r="N389" s="222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311</v>
      </c>
      <c r="AU389" s="18" t="s">
        <v>81</v>
      </c>
    </row>
    <row r="390" s="13" customFormat="1">
      <c r="A390" s="13"/>
      <c r="B390" s="228"/>
      <c r="C390" s="229"/>
      <c r="D390" s="230" t="s">
        <v>173</v>
      </c>
      <c r="E390" s="231" t="s">
        <v>19</v>
      </c>
      <c r="F390" s="232" t="s">
        <v>720</v>
      </c>
      <c r="G390" s="229"/>
      <c r="H390" s="233">
        <v>10.5</v>
      </c>
      <c r="I390" s="234"/>
      <c r="J390" s="229"/>
      <c r="K390" s="229"/>
      <c r="L390" s="235"/>
      <c r="M390" s="236"/>
      <c r="N390" s="237"/>
      <c r="O390" s="237"/>
      <c r="P390" s="237"/>
      <c r="Q390" s="237"/>
      <c r="R390" s="237"/>
      <c r="S390" s="237"/>
      <c r="T390" s="238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9" t="s">
        <v>173</v>
      </c>
      <c r="AU390" s="239" t="s">
        <v>81</v>
      </c>
      <c r="AV390" s="13" t="s">
        <v>81</v>
      </c>
      <c r="AW390" s="13" t="s">
        <v>33</v>
      </c>
      <c r="AX390" s="13" t="s">
        <v>79</v>
      </c>
      <c r="AY390" s="239" t="s">
        <v>119</v>
      </c>
    </row>
    <row r="391" s="2" customFormat="1" ht="24.15" customHeight="1">
      <c r="A391" s="39"/>
      <c r="B391" s="40"/>
      <c r="C391" s="205" t="s">
        <v>721</v>
      </c>
      <c r="D391" s="205" t="s">
        <v>122</v>
      </c>
      <c r="E391" s="206" t="s">
        <v>722</v>
      </c>
      <c r="F391" s="207" t="s">
        <v>723</v>
      </c>
      <c r="G391" s="208" t="s">
        <v>253</v>
      </c>
      <c r="H391" s="209">
        <v>4.6900000000000004</v>
      </c>
      <c r="I391" s="210"/>
      <c r="J391" s="211">
        <f>ROUND(I391*H391,2)</f>
        <v>0</v>
      </c>
      <c r="K391" s="207" t="s">
        <v>139</v>
      </c>
      <c r="L391" s="45"/>
      <c r="M391" s="212" t="s">
        <v>19</v>
      </c>
      <c r="N391" s="213" t="s">
        <v>42</v>
      </c>
      <c r="O391" s="85"/>
      <c r="P391" s="214">
        <f>O391*H391</f>
        <v>0</v>
      </c>
      <c r="Q391" s="214">
        <v>0</v>
      </c>
      <c r="R391" s="214">
        <f>Q391*H391</f>
        <v>0</v>
      </c>
      <c r="S391" s="214">
        <v>0</v>
      </c>
      <c r="T391" s="215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16" t="s">
        <v>256</v>
      </c>
      <c r="AT391" s="216" t="s">
        <v>122</v>
      </c>
      <c r="AU391" s="216" t="s">
        <v>81</v>
      </c>
      <c r="AY391" s="18" t="s">
        <v>119</v>
      </c>
      <c r="BE391" s="217">
        <f>IF(N391="základní",J391,0)</f>
        <v>0</v>
      </c>
      <c r="BF391" s="217">
        <f>IF(N391="snížená",J391,0)</f>
        <v>0</v>
      </c>
      <c r="BG391" s="217">
        <f>IF(N391="zákl. přenesená",J391,0)</f>
        <v>0</v>
      </c>
      <c r="BH391" s="217">
        <f>IF(N391="sníž. přenesená",J391,0)</f>
        <v>0</v>
      </c>
      <c r="BI391" s="217">
        <f>IF(N391="nulová",J391,0)</f>
        <v>0</v>
      </c>
      <c r="BJ391" s="18" t="s">
        <v>79</v>
      </c>
      <c r="BK391" s="217">
        <f>ROUND(I391*H391,2)</f>
        <v>0</v>
      </c>
      <c r="BL391" s="18" t="s">
        <v>256</v>
      </c>
      <c r="BM391" s="216" t="s">
        <v>724</v>
      </c>
    </row>
    <row r="392" s="2" customFormat="1">
      <c r="A392" s="39"/>
      <c r="B392" s="40"/>
      <c r="C392" s="41"/>
      <c r="D392" s="218" t="s">
        <v>141</v>
      </c>
      <c r="E392" s="41"/>
      <c r="F392" s="219" t="s">
        <v>725</v>
      </c>
      <c r="G392" s="41"/>
      <c r="H392" s="41"/>
      <c r="I392" s="220"/>
      <c r="J392" s="41"/>
      <c r="K392" s="41"/>
      <c r="L392" s="45"/>
      <c r="M392" s="221"/>
      <c r="N392" s="222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141</v>
      </c>
      <c r="AU392" s="18" t="s">
        <v>81</v>
      </c>
    </row>
    <row r="393" s="2" customFormat="1" ht="24.15" customHeight="1">
      <c r="A393" s="39"/>
      <c r="B393" s="40"/>
      <c r="C393" s="205" t="s">
        <v>726</v>
      </c>
      <c r="D393" s="205" t="s">
        <v>122</v>
      </c>
      <c r="E393" s="206" t="s">
        <v>727</v>
      </c>
      <c r="F393" s="207" t="s">
        <v>728</v>
      </c>
      <c r="G393" s="208" t="s">
        <v>253</v>
      </c>
      <c r="H393" s="209">
        <v>4.6900000000000004</v>
      </c>
      <c r="I393" s="210"/>
      <c r="J393" s="211">
        <f>ROUND(I393*H393,2)</f>
        <v>0</v>
      </c>
      <c r="K393" s="207" t="s">
        <v>139</v>
      </c>
      <c r="L393" s="45"/>
      <c r="M393" s="212" t="s">
        <v>19</v>
      </c>
      <c r="N393" s="213" t="s">
        <v>42</v>
      </c>
      <c r="O393" s="85"/>
      <c r="P393" s="214">
        <f>O393*H393</f>
        <v>0</v>
      </c>
      <c r="Q393" s="214">
        <v>0</v>
      </c>
      <c r="R393" s="214">
        <f>Q393*H393</f>
        <v>0</v>
      </c>
      <c r="S393" s="214">
        <v>0</v>
      </c>
      <c r="T393" s="215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16" t="s">
        <v>256</v>
      </c>
      <c r="AT393" s="216" t="s">
        <v>122</v>
      </c>
      <c r="AU393" s="216" t="s">
        <v>81</v>
      </c>
      <c r="AY393" s="18" t="s">
        <v>119</v>
      </c>
      <c r="BE393" s="217">
        <f>IF(N393="základní",J393,0)</f>
        <v>0</v>
      </c>
      <c r="BF393" s="217">
        <f>IF(N393="snížená",J393,0)</f>
        <v>0</v>
      </c>
      <c r="BG393" s="217">
        <f>IF(N393="zákl. přenesená",J393,0)</f>
        <v>0</v>
      </c>
      <c r="BH393" s="217">
        <f>IF(N393="sníž. přenesená",J393,0)</f>
        <v>0</v>
      </c>
      <c r="BI393" s="217">
        <f>IF(N393="nulová",J393,0)</f>
        <v>0</v>
      </c>
      <c r="BJ393" s="18" t="s">
        <v>79</v>
      </c>
      <c r="BK393" s="217">
        <f>ROUND(I393*H393,2)</f>
        <v>0</v>
      </c>
      <c r="BL393" s="18" t="s">
        <v>256</v>
      </c>
      <c r="BM393" s="216" t="s">
        <v>729</v>
      </c>
    </row>
    <row r="394" s="2" customFormat="1">
      <c r="A394" s="39"/>
      <c r="B394" s="40"/>
      <c r="C394" s="41"/>
      <c r="D394" s="218" t="s">
        <v>141</v>
      </c>
      <c r="E394" s="41"/>
      <c r="F394" s="219" t="s">
        <v>730</v>
      </c>
      <c r="G394" s="41"/>
      <c r="H394" s="41"/>
      <c r="I394" s="220"/>
      <c r="J394" s="41"/>
      <c r="K394" s="41"/>
      <c r="L394" s="45"/>
      <c r="M394" s="221"/>
      <c r="N394" s="222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141</v>
      </c>
      <c r="AU394" s="18" t="s">
        <v>81</v>
      </c>
    </row>
    <row r="395" s="12" customFormat="1" ht="22.8" customHeight="1">
      <c r="A395" s="12"/>
      <c r="B395" s="189"/>
      <c r="C395" s="190"/>
      <c r="D395" s="191" t="s">
        <v>70</v>
      </c>
      <c r="E395" s="203" t="s">
        <v>731</v>
      </c>
      <c r="F395" s="203" t="s">
        <v>732</v>
      </c>
      <c r="G395" s="190"/>
      <c r="H395" s="190"/>
      <c r="I395" s="193"/>
      <c r="J395" s="204">
        <f>BK395</f>
        <v>0</v>
      </c>
      <c r="K395" s="190"/>
      <c r="L395" s="195"/>
      <c r="M395" s="196"/>
      <c r="N395" s="197"/>
      <c r="O395" s="197"/>
      <c r="P395" s="198">
        <f>SUM(P396:P477)</f>
        <v>0</v>
      </c>
      <c r="Q395" s="197"/>
      <c r="R395" s="198">
        <f>SUM(R396:R477)</f>
        <v>0.72837079999999998</v>
      </c>
      <c r="S395" s="197"/>
      <c r="T395" s="199">
        <f>SUM(T396:T477)</f>
        <v>0.23194789999999999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00" t="s">
        <v>81</v>
      </c>
      <c r="AT395" s="201" t="s">
        <v>70</v>
      </c>
      <c r="AU395" s="201" t="s">
        <v>79</v>
      </c>
      <c r="AY395" s="200" t="s">
        <v>119</v>
      </c>
      <c r="BK395" s="202">
        <f>SUM(BK396:BK477)</f>
        <v>0</v>
      </c>
    </row>
    <row r="396" s="2" customFormat="1" ht="16.5" customHeight="1">
      <c r="A396" s="39"/>
      <c r="B396" s="40"/>
      <c r="C396" s="205" t="s">
        <v>733</v>
      </c>
      <c r="D396" s="205" t="s">
        <v>122</v>
      </c>
      <c r="E396" s="206" t="s">
        <v>734</v>
      </c>
      <c r="F396" s="207" t="s">
        <v>735</v>
      </c>
      <c r="G396" s="208" t="s">
        <v>183</v>
      </c>
      <c r="H396" s="209">
        <v>120.59999999999999</v>
      </c>
      <c r="I396" s="210"/>
      <c r="J396" s="211">
        <f>ROUND(I396*H396,2)</f>
        <v>0</v>
      </c>
      <c r="K396" s="207" t="s">
        <v>139</v>
      </c>
      <c r="L396" s="45"/>
      <c r="M396" s="212" t="s">
        <v>19</v>
      </c>
      <c r="N396" s="213" t="s">
        <v>42</v>
      </c>
      <c r="O396" s="85"/>
      <c r="P396" s="214">
        <f>O396*H396</f>
        <v>0</v>
      </c>
      <c r="Q396" s="214">
        <v>2.0000000000000002E-05</v>
      </c>
      <c r="R396" s="214">
        <f>Q396*H396</f>
        <v>0.0024120000000000001</v>
      </c>
      <c r="S396" s="214">
        <v>0</v>
      </c>
      <c r="T396" s="215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16" t="s">
        <v>256</v>
      </c>
      <c r="AT396" s="216" t="s">
        <v>122</v>
      </c>
      <c r="AU396" s="216" t="s">
        <v>81</v>
      </c>
      <c r="AY396" s="18" t="s">
        <v>119</v>
      </c>
      <c r="BE396" s="217">
        <f>IF(N396="základní",J396,0)</f>
        <v>0</v>
      </c>
      <c r="BF396" s="217">
        <f>IF(N396="snížená",J396,0)</f>
        <v>0</v>
      </c>
      <c r="BG396" s="217">
        <f>IF(N396="zákl. přenesená",J396,0)</f>
        <v>0</v>
      </c>
      <c r="BH396" s="217">
        <f>IF(N396="sníž. přenesená",J396,0)</f>
        <v>0</v>
      </c>
      <c r="BI396" s="217">
        <f>IF(N396="nulová",J396,0)</f>
        <v>0</v>
      </c>
      <c r="BJ396" s="18" t="s">
        <v>79</v>
      </c>
      <c r="BK396" s="217">
        <f>ROUND(I396*H396,2)</f>
        <v>0</v>
      </c>
      <c r="BL396" s="18" t="s">
        <v>256</v>
      </c>
      <c r="BM396" s="216" t="s">
        <v>736</v>
      </c>
    </row>
    <row r="397" s="2" customFormat="1">
      <c r="A397" s="39"/>
      <c r="B397" s="40"/>
      <c r="C397" s="41"/>
      <c r="D397" s="218" t="s">
        <v>141</v>
      </c>
      <c r="E397" s="41"/>
      <c r="F397" s="219" t="s">
        <v>737</v>
      </c>
      <c r="G397" s="41"/>
      <c r="H397" s="41"/>
      <c r="I397" s="220"/>
      <c r="J397" s="41"/>
      <c r="K397" s="41"/>
      <c r="L397" s="45"/>
      <c r="M397" s="221"/>
      <c r="N397" s="222"/>
      <c r="O397" s="85"/>
      <c r="P397" s="85"/>
      <c r="Q397" s="85"/>
      <c r="R397" s="85"/>
      <c r="S397" s="85"/>
      <c r="T397" s="86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141</v>
      </c>
      <c r="AU397" s="18" t="s">
        <v>81</v>
      </c>
    </row>
    <row r="398" s="13" customFormat="1">
      <c r="A398" s="13"/>
      <c r="B398" s="228"/>
      <c r="C398" s="229"/>
      <c r="D398" s="230" t="s">
        <v>173</v>
      </c>
      <c r="E398" s="231" t="s">
        <v>19</v>
      </c>
      <c r="F398" s="232" t="s">
        <v>738</v>
      </c>
      <c r="G398" s="229"/>
      <c r="H398" s="233">
        <v>117.59999999999999</v>
      </c>
      <c r="I398" s="234"/>
      <c r="J398" s="229"/>
      <c r="K398" s="229"/>
      <c r="L398" s="235"/>
      <c r="M398" s="236"/>
      <c r="N398" s="237"/>
      <c r="O398" s="237"/>
      <c r="P398" s="237"/>
      <c r="Q398" s="237"/>
      <c r="R398" s="237"/>
      <c r="S398" s="237"/>
      <c r="T398" s="238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9" t="s">
        <v>173</v>
      </c>
      <c r="AU398" s="239" t="s">
        <v>81</v>
      </c>
      <c r="AV398" s="13" t="s">
        <v>81</v>
      </c>
      <c r="AW398" s="13" t="s">
        <v>33</v>
      </c>
      <c r="AX398" s="13" t="s">
        <v>71</v>
      </c>
      <c r="AY398" s="239" t="s">
        <v>119</v>
      </c>
    </row>
    <row r="399" s="13" customFormat="1">
      <c r="A399" s="13"/>
      <c r="B399" s="228"/>
      <c r="C399" s="229"/>
      <c r="D399" s="230" t="s">
        <v>173</v>
      </c>
      <c r="E399" s="231" t="s">
        <v>19</v>
      </c>
      <c r="F399" s="232" t="s">
        <v>739</v>
      </c>
      <c r="G399" s="229"/>
      <c r="H399" s="233">
        <v>3</v>
      </c>
      <c r="I399" s="234"/>
      <c r="J399" s="229"/>
      <c r="K399" s="229"/>
      <c r="L399" s="235"/>
      <c r="M399" s="236"/>
      <c r="N399" s="237"/>
      <c r="O399" s="237"/>
      <c r="P399" s="237"/>
      <c r="Q399" s="237"/>
      <c r="R399" s="237"/>
      <c r="S399" s="237"/>
      <c r="T399" s="238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9" t="s">
        <v>173</v>
      </c>
      <c r="AU399" s="239" t="s">
        <v>81</v>
      </c>
      <c r="AV399" s="13" t="s">
        <v>81</v>
      </c>
      <c r="AW399" s="13" t="s">
        <v>33</v>
      </c>
      <c r="AX399" s="13" t="s">
        <v>71</v>
      </c>
      <c r="AY399" s="239" t="s">
        <v>119</v>
      </c>
    </row>
    <row r="400" s="14" customFormat="1">
      <c r="A400" s="14"/>
      <c r="B400" s="240"/>
      <c r="C400" s="241"/>
      <c r="D400" s="230" t="s">
        <v>173</v>
      </c>
      <c r="E400" s="242" t="s">
        <v>19</v>
      </c>
      <c r="F400" s="243" t="s">
        <v>187</v>
      </c>
      <c r="G400" s="241"/>
      <c r="H400" s="244">
        <v>120.59999999999999</v>
      </c>
      <c r="I400" s="245"/>
      <c r="J400" s="241"/>
      <c r="K400" s="241"/>
      <c r="L400" s="246"/>
      <c r="M400" s="247"/>
      <c r="N400" s="248"/>
      <c r="O400" s="248"/>
      <c r="P400" s="248"/>
      <c r="Q400" s="248"/>
      <c r="R400" s="248"/>
      <c r="S400" s="248"/>
      <c r="T400" s="249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0" t="s">
        <v>173</v>
      </c>
      <c r="AU400" s="250" t="s">
        <v>81</v>
      </c>
      <c r="AV400" s="14" t="s">
        <v>145</v>
      </c>
      <c r="AW400" s="14" t="s">
        <v>33</v>
      </c>
      <c r="AX400" s="14" t="s">
        <v>79</v>
      </c>
      <c r="AY400" s="250" t="s">
        <v>119</v>
      </c>
    </row>
    <row r="401" s="2" customFormat="1" ht="16.5" customHeight="1">
      <c r="A401" s="39"/>
      <c r="B401" s="40"/>
      <c r="C401" s="251" t="s">
        <v>740</v>
      </c>
      <c r="D401" s="251" t="s">
        <v>306</v>
      </c>
      <c r="E401" s="252" t="s">
        <v>741</v>
      </c>
      <c r="F401" s="253" t="s">
        <v>742</v>
      </c>
      <c r="G401" s="254" t="s">
        <v>183</v>
      </c>
      <c r="H401" s="255">
        <v>132.66</v>
      </c>
      <c r="I401" s="256"/>
      <c r="J401" s="257">
        <f>ROUND(I401*H401,2)</f>
        <v>0</v>
      </c>
      <c r="K401" s="253" t="s">
        <v>139</v>
      </c>
      <c r="L401" s="258"/>
      <c r="M401" s="259" t="s">
        <v>19</v>
      </c>
      <c r="N401" s="260" t="s">
        <v>42</v>
      </c>
      <c r="O401" s="85"/>
      <c r="P401" s="214">
        <f>O401*H401</f>
        <v>0</v>
      </c>
      <c r="Q401" s="214">
        <v>0.00022000000000000001</v>
      </c>
      <c r="R401" s="214">
        <f>Q401*H401</f>
        <v>0.029185200000000001</v>
      </c>
      <c r="S401" s="214">
        <v>0</v>
      </c>
      <c r="T401" s="215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16" t="s">
        <v>309</v>
      </c>
      <c r="AT401" s="216" t="s">
        <v>306</v>
      </c>
      <c r="AU401" s="216" t="s">
        <v>81</v>
      </c>
      <c r="AY401" s="18" t="s">
        <v>119</v>
      </c>
      <c r="BE401" s="217">
        <f>IF(N401="základní",J401,0)</f>
        <v>0</v>
      </c>
      <c r="BF401" s="217">
        <f>IF(N401="snížená",J401,0)</f>
        <v>0</v>
      </c>
      <c r="BG401" s="217">
        <f>IF(N401="zákl. přenesená",J401,0)</f>
        <v>0</v>
      </c>
      <c r="BH401" s="217">
        <f>IF(N401="sníž. přenesená",J401,0)</f>
        <v>0</v>
      </c>
      <c r="BI401" s="217">
        <f>IF(N401="nulová",J401,0)</f>
        <v>0</v>
      </c>
      <c r="BJ401" s="18" t="s">
        <v>79</v>
      </c>
      <c r="BK401" s="217">
        <f>ROUND(I401*H401,2)</f>
        <v>0</v>
      </c>
      <c r="BL401" s="18" t="s">
        <v>256</v>
      </c>
      <c r="BM401" s="216" t="s">
        <v>743</v>
      </c>
    </row>
    <row r="402" s="13" customFormat="1">
      <c r="A402" s="13"/>
      <c r="B402" s="228"/>
      <c r="C402" s="229"/>
      <c r="D402" s="230" t="s">
        <v>173</v>
      </c>
      <c r="E402" s="229"/>
      <c r="F402" s="232" t="s">
        <v>744</v>
      </c>
      <c r="G402" s="229"/>
      <c r="H402" s="233">
        <v>132.66</v>
      </c>
      <c r="I402" s="234"/>
      <c r="J402" s="229"/>
      <c r="K402" s="229"/>
      <c r="L402" s="235"/>
      <c r="M402" s="236"/>
      <c r="N402" s="237"/>
      <c r="O402" s="237"/>
      <c r="P402" s="237"/>
      <c r="Q402" s="237"/>
      <c r="R402" s="237"/>
      <c r="S402" s="237"/>
      <c r="T402" s="23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9" t="s">
        <v>173</v>
      </c>
      <c r="AU402" s="239" t="s">
        <v>81</v>
      </c>
      <c r="AV402" s="13" t="s">
        <v>81</v>
      </c>
      <c r="AW402" s="13" t="s">
        <v>4</v>
      </c>
      <c r="AX402" s="13" t="s">
        <v>79</v>
      </c>
      <c r="AY402" s="239" t="s">
        <v>119</v>
      </c>
    </row>
    <row r="403" s="2" customFormat="1" ht="33" customHeight="1">
      <c r="A403" s="39"/>
      <c r="B403" s="40"/>
      <c r="C403" s="205" t="s">
        <v>745</v>
      </c>
      <c r="D403" s="205" t="s">
        <v>122</v>
      </c>
      <c r="E403" s="206" t="s">
        <v>746</v>
      </c>
      <c r="F403" s="207" t="s">
        <v>747</v>
      </c>
      <c r="G403" s="208" t="s">
        <v>329</v>
      </c>
      <c r="H403" s="209">
        <v>8</v>
      </c>
      <c r="I403" s="210"/>
      <c r="J403" s="211">
        <f>ROUND(I403*H403,2)</f>
        <v>0</v>
      </c>
      <c r="K403" s="207" t="s">
        <v>139</v>
      </c>
      <c r="L403" s="45"/>
      <c r="M403" s="212" t="s">
        <v>19</v>
      </c>
      <c r="N403" s="213" t="s">
        <v>42</v>
      </c>
      <c r="O403" s="85"/>
      <c r="P403" s="214">
        <f>O403*H403</f>
        <v>0</v>
      </c>
      <c r="Q403" s="214">
        <v>1.0000000000000001E-05</v>
      </c>
      <c r="R403" s="214">
        <f>Q403*H403</f>
        <v>8.0000000000000007E-05</v>
      </c>
      <c r="S403" s="214">
        <v>0</v>
      </c>
      <c r="T403" s="215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16" t="s">
        <v>256</v>
      </c>
      <c r="AT403" s="216" t="s">
        <v>122</v>
      </c>
      <c r="AU403" s="216" t="s">
        <v>81</v>
      </c>
      <c r="AY403" s="18" t="s">
        <v>119</v>
      </c>
      <c r="BE403" s="217">
        <f>IF(N403="základní",J403,0)</f>
        <v>0</v>
      </c>
      <c r="BF403" s="217">
        <f>IF(N403="snížená",J403,0)</f>
        <v>0</v>
      </c>
      <c r="BG403" s="217">
        <f>IF(N403="zákl. přenesená",J403,0)</f>
        <v>0</v>
      </c>
      <c r="BH403" s="217">
        <f>IF(N403="sníž. přenesená",J403,0)</f>
        <v>0</v>
      </c>
      <c r="BI403" s="217">
        <f>IF(N403="nulová",J403,0)</f>
        <v>0</v>
      </c>
      <c r="BJ403" s="18" t="s">
        <v>79</v>
      </c>
      <c r="BK403" s="217">
        <f>ROUND(I403*H403,2)</f>
        <v>0</v>
      </c>
      <c r="BL403" s="18" t="s">
        <v>256</v>
      </c>
      <c r="BM403" s="216" t="s">
        <v>748</v>
      </c>
    </row>
    <row r="404" s="2" customFormat="1">
      <c r="A404" s="39"/>
      <c r="B404" s="40"/>
      <c r="C404" s="41"/>
      <c r="D404" s="218" t="s">
        <v>141</v>
      </c>
      <c r="E404" s="41"/>
      <c r="F404" s="219" t="s">
        <v>749</v>
      </c>
      <c r="G404" s="41"/>
      <c r="H404" s="41"/>
      <c r="I404" s="220"/>
      <c r="J404" s="41"/>
      <c r="K404" s="41"/>
      <c r="L404" s="45"/>
      <c r="M404" s="221"/>
      <c r="N404" s="222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141</v>
      </c>
      <c r="AU404" s="18" t="s">
        <v>81</v>
      </c>
    </row>
    <row r="405" s="13" customFormat="1">
      <c r="A405" s="13"/>
      <c r="B405" s="228"/>
      <c r="C405" s="229"/>
      <c r="D405" s="230" t="s">
        <v>173</v>
      </c>
      <c r="E405" s="231" t="s">
        <v>19</v>
      </c>
      <c r="F405" s="232" t="s">
        <v>750</v>
      </c>
      <c r="G405" s="229"/>
      <c r="H405" s="233">
        <v>5</v>
      </c>
      <c r="I405" s="234"/>
      <c r="J405" s="229"/>
      <c r="K405" s="229"/>
      <c r="L405" s="235"/>
      <c r="M405" s="236"/>
      <c r="N405" s="237"/>
      <c r="O405" s="237"/>
      <c r="P405" s="237"/>
      <c r="Q405" s="237"/>
      <c r="R405" s="237"/>
      <c r="S405" s="237"/>
      <c r="T405" s="23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9" t="s">
        <v>173</v>
      </c>
      <c r="AU405" s="239" t="s">
        <v>81</v>
      </c>
      <c r="AV405" s="13" t="s">
        <v>81</v>
      </c>
      <c r="AW405" s="13" t="s">
        <v>33</v>
      </c>
      <c r="AX405" s="13" t="s">
        <v>71</v>
      </c>
      <c r="AY405" s="239" t="s">
        <v>119</v>
      </c>
    </row>
    <row r="406" s="13" customFormat="1">
      <c r="A406" s="13"/>
      <c r="B406" s="228"/>
      <c r="C406" s="229"/>
      <c r="D406" s="230" t="s">
        <v>173</v>
      </c>
      <c r="E406" s="231" t="s">
        <v>19</v>
      </c>
      <c r="F406" s="232" t="s">
        <v>751</v>
      </c>
      <c r="G406" s="229"/>
      <c r="H406" s="233">
        <v>3</v>
      </c>
      <c r="I406" s="234"/>
      <c r="J406" s="229"/>
      <c r="K406" s="229"/>
      <c r="L406" s="235"/>
      <c r="M406" s="236"/>
      <c r="N406" s="237"/>
      <c r="O406" s="237"/>
      <c r="P406" s="237"/>
      <c r="Q406" s="237"/>
      <c r="R406" s="237"/>
      <c r="S406" s="237"/>
      <c r="T406" s="238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9" t="s">
        <v>173</v>
      </c>
      <c r="AU406" s="239" t="s">
        <v>81</v>
      </c>
      <c r="AV406" s="13" t="s">
        <v>81</v>
      </c>
      <c r="AW406" s="13" t="s">
        <v>33</v>
      </c>
      <c r="AX406" s="13" t="s">
        <v>71</v>
      </c>
      <c r="AY406" s="239" t="s">
        <v>119</v>
      </c>
    </row>
    <row r="407" s="14" customFormat="1">
      <c r="A407" s="14"/>
      <c r="B407" s="240"/>
      <c r="C407" s="241"/>
      <c r="D407" s="230" t="s">
        <v>173</v>
      </c>
      <c r="E407" s="242" t="s">
        <v>19</v>
      </c>
      <c r="F407" s="243" t="s">
        <v>187</v>
      </c>
      <c r="G407" s="241"/>
      <c r="H407" s="244">
        <v>8</v>
      </c>
      <c r="I407" s="245"/>
      <c r="J407" s="241"/>
      <c r="K407" s="241"/>
      <c r="L407" s="246"/>
      <c r="M407" s="247"/>
      <c r="N407" s="248"/>
      <c r="O407" s="248"/>
      <c r="P407" s="248"/>
      <c r="Q407" s="248"/>
      <c r="R407" s="248"/>
      <c r="S407" s="248"/>
      <c r="T407" s="249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0" t="s">
        <v>173</v>
      </c>
      <c r="AU407" s="250" t="s">
        <v>81</v>
      </c>
      <c r="AV407" s="14" t="s">
        <v>145</v>
      </c>
      <c r="AW407" s="14" t="s">
        <v>33</v>
      </c>
      <c r="AX407" s="14" t="s">
        <v>79</v>
      </c>
      <c r="AY407" s="250" t="s">
        <v>119</v>
      </c>
    </row>
    <row r="408" s="2" customFormat="1" ht="16.5" customHeight="1">
      <c r="A408" s="39"/>
      <c r="B408" s="40"/>
      <c r="C408" s="251" t="s">
        <v>752</v>
      </c>
      <c r="D408" s="251" t="s">
        <v>306</v>
      </c>
      <c r="E408" s="252" t="s">
        <v>753</v>
      </c>
      <c r="F408" s="253" t="s">
        <v>754</v>
      </c>
      <c r="G408" s="254" t="s">
        <v>329</v>
      </c>
      <c r="H408" s="255">
        <v>5</v>
      </c>
      <c r="I408" s="256"/>
      <c r="J408" s="257">
        <f>ROUND(I408*H408,2)</f>
        <v>0</v>
      </c>
      <c r="K408" s="253" t="s">
        <v>139</v>
      </c>
      <c r="L408" s="258"/>
      <c r="M408" s="259" t="s">
        <v>19</v>
      </c>
      <c r="N408" s="260" t="s">
        <v>42</v>
      </c>
      <c r="O408" s="85"/>
      <c r="P408" s="214">
        <f>O408*H408</f>
        <v>0</v>
      </c>
      <c r="Q408" s="214">
        <v>0.00055999999999999995</v>
      </c>
      <c r="R408" s="214">
        <f>Q408*H408</f>
        <v>0.0027999999999999995</v>
      </c>
      <c r="S408" s="214">
        <v>0</v>
      </c>
      <c r="T408" s="215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16" t="s">
        <v>309</v>
      </c>
      <c r="AT408" s="216" t="s">
        <v>306</v>
      </c>
      <c r="AU408" s="216" t="s">
        <v>81</v>
      </c>
      <c r="AY408" s="18" t="s">
        <v>119</v>
      </c>
      <c r="BE408" s="217">
        <f>IF(N408="základní",J408,0)</f>
        <v>0</v>
      </c>
      <c r="BF408" s="217">
        <f>IF(N408="snížená",J408,0)</f>
        <v>0</v>
      </c>
      <c r="BG408" s="217">
        <f>IF(N408="zákl. přenesená",J408,0)</f>
        <v>0</v>
      </c>
      <c r="BH408" s="217">
        <f>IF(N408="sníž. přenesená",J408,0)</f>
        <v>0</v>
      </c>
      <c r="BI408" s="217">
        <f>IF(N408="nulová",J408,0)</f>
        <v>0</v>
      </c>
      <c r="BJ408" s="18" t="s">
        <v>79</v>
      </c>
      <c r="BK408" s="217">
        <f>ROUND(I408*H408,2)</f>
        <v>0</v>
      </c>
      <c r="BL408" s="18" t="s">
        <v>256</v>
      </c>
      <c r="BM408" s="216" t="s">
        <v>755</v>
      </c>
    </row>
    <row r="409" s="2" customFormat="1" ht="16.5" customHeight="1">
      <c r="A409" s="39"/>
      <c r="B409" s="40"/>
      <c r="C409" s="251" t="s">
        <v>756</v>
      </c>
      <c r="D409" s="251" t="s">
        <v>306</v>
      </c>
      <c r="E409" s="252" t="s">
        <v>757</v>
      </c>
      <c r="F409" s="253" t="s">
        <v>758</v>
      </c>
      <c r="G409" s="254" t="s">
        <v>329</v>
      </c>
      <c r="H409" s="255">
        <v>5</v>
      </c>
      <c r="I409" s="256"/>
      <c r="J409" s="257">
        <f>ROUND(I409*H409,2)</f>
        <v>0</v>
      </c>
      <c r="K409" s="253" t="s">
        <v>139</v>
      </c>
      <c r="L409" s="258"/>
      <c r="M409" s="259" t="s">
        <v>19</v>
      </c>
      <c r="N409" s="260" t="s">
        <v>42</v>
      </c>
      <c r="O409" s="85"/>
      <c r="P409" s="214">
        <f>O409*H409</f>
        <v>0</v>
      </c>
      <c r="Q409" s="214">
        <v>0.001</v>
      </c>
      <c r="R409" s="214">
        <f>Q409*H409</f>
        <v>0.0050000000000000001</v>
      </c>
      <c r="S409" s="214">
        <v>0</v>
      </c>
      <c r="T409" s="215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16" t="s">
        <v>309</v>
      </c>
      <c r="AT409" s="216" t="s">
        <v>306</v>
      </c>
      <c r="AU409" s="216" t="s">
        <v>81</v>
      </c>
      <c r="AY409" s="18" t="s">
        <v>119</v>
      </c>
      <c r="BE409" s="217">
        <f>IF(N409="základní",J409,0)</f>
        <v>0</v>
      </c>
      <c r="BF409" s="217">
        <f>IF(N409="snížená",J409,0)</f>
        <v>0</v>
      </c>
      <c r="BG409" s="217">
        <f>IF(N409="zákl. přenesená",J409,0)</f>
        <v>0</v>
      </c>
      <c r="BH409" s="217">
        <f>IF(N409="sníž. přenesená",J409,0)</f>
        <v>0</v>
      </c>
      <c r="BI409" s="217">
        <f>IF(N409="nulová",J409,0)</f>
        <v>0</v>
      </c>
      <c r="BJ409" s="18" t="s">
        <v>79</v>
      </c>
      <c r="BK409" s="217">
        <f>ROUND(I409*H409,2)</f>
        <v>0</v>
      </c>
      <c r="BL409" s="18" t="s">
        <v>256</v>
      </c>
      <c r="BM409" s="216" t="s">
        <v>759</v>
      </c>
    </row>
    <row r="410" s="2" customFormat="1" ht="16.5" customHeight="1">
      <c r="A410" s="39"/>
      <c r="B410" s="40"/>
      <c r="C410" s="251" t="s">
        <v>760</v>
      </c>
      <c r="D410" s="251" t="s">
        <v>306</v>
      </c>
      <c r="E410" s="252" t="s">
        <v>761</v>
      </c>
      <c r="F410" s="253" t="s">
        <v>762</v>
      </c>
      <c r="G410" s="254" t="s">
        <v>329</v>
      </c>
      <c r="H410" s="255">
        <v>3</v>
      </c>
      <c r="I410" s="256"/>
      <c r="J410" s="257">
        <f>ROUND(I410*H410,2)</f>
        <v>0</v>
      </c>
      <c r="K410" s="253" t="s">
        <v>19</v>
      </c>
      <c r="L410" s="258"/>
      <c r="M410" s="259" t="s">
        <v>19</v>
      </c>
      <c r="N410" s="260" t="s">
        <v>42</v>
      </c>
      <c r="O410" s="85"/>
      <c r="P410" s="214">
        <f>O410*H410</f>
        <v>0</v>
      </c>
      <c r="Q410" s="214">
        <v>0.00063000000000000003</v>
      </c>
      <c r="R410" s="214">
        <f>Q410*H410</f>
        <v>0.0018900000000000002</v>
      </c>
      <c r="S410" s="214">
        <v>0</v>
      </c>
      <c r="T410" s="215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16" t="s">
        <v>309</v>
      </c>
      <c r="AT410" s="216" t="s">
        <v>306</v>
      </c>
      <c r="AU410" s="216" t="s">
        <v>81</v>
      </c>
      <c r="AY410" s="18" t="s">
        <v>119</v>
      </c>
      <c r="BE410" s="217">
        <f>IF(N410="základní",J410,0)</f>
        <v>0</v>
      </c>
      <c r="BF410" s="217">
        <f>IF(N410="snížená",J410,0)</f>
        <v>0</v>
      </c>
      <c r="BG410" s="217">
        <f>IF(N410="zákl. přenesená",J410,0)</f>
        <v>0</v>
      </c>
      <c r="BH410" s="217">
        <f>IF(N410="sníž. přenesená",J410,0)</f>
        <v>0</v>
      </c>
      <c r="BI410" s="217">
        <f>IF(N410="nulová",J410,0)</f>
        <v>0</v>
      </c>
      <c r="BJ410" s="18" t="s">
        <v>79</v>
      </c>
      <c r="BK410" s="217">
        <f>ROUND(I410*H410,2)</f>
        <v>0</v>
      </c>
      <c r="BL410" s="18" t="s">
        <v>256</v>
      </c>
      <c r="BM410" s="216" t="s">
        <v>763</v>
      </c>
    </row>
    <row r="411" s="2" customFormat="1" ht="16.5" customHeight="1">
      <c r="A411" s="39"/>
      <c r="B411" s="40"/>
      <c r="C411" s="205" t="s">
        <v>764</v>
      </c>
      <c r="D411" s="205" t="s">
        <v>122</v>
      </c>
      <c r="E411" s="206" t="s">
        <v>765</v>
      </c>
      <c r="F411" s="207" t="s">
        <v>766</v>
      </c>
      <c r="G411" s="208" t="s">
        <v>329</v>
      </c>
      <c r="H411" s="209">
        <v>3</v>
      </c>
      <c r="I411" s="210"/>
      <c r="J411" s="211">
        <f>ROUND(I411*H411,2)</f>
        <v>0</v>
      </c>
      <c r="K411" s="207" t="s">
        <v>139</v>
      </c>
      <c r="L411" s="45"/>
      <c r="M411" s="212" t="s">
        <v>19</v>
      </c>
      <c r="N411" s="213" t="s">
        <v>42</v>
      </c>
      <c r="O411" s="85"/>
      <c r="P411" s="214">
        <f>O411*H411</f>
        <v>0</v>
      </c>
      <c r="Q411" s="214">
        <v>0</v>
      </c>
      <c r="R411" s="214">
        <f>Q411*H411</f>
        <v>0</v>
      </c>
      <c r="S411" s="214">
        <v>0</v>
      </c>
      <c r="T411" s="215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16" t="s">
        <v>256</v>
      </c>
      <c r="AT411" s="216" t="s">
        <v>122</v>
      </c>
      <c r="AU411" s="216" t="s">
        <v>81</v>
      </c>
      <c r="AY411" s="18" t="s">
        <v>119</v>
      </c>
      <c r="BE411" s="217">
        <f>IF(N411="základní",J411,0)</f>
        <v>0</v>
      </c>
      <c r="BF411" s="217">
        <f>IF(N411="snížená",J411,0)</f>
        <v>0</v>
      </c>
      <c r="BG411" s="217">
        <f>IF(N411="zákl. přenesená",J411,0)</f>
        <v>0</v>
      </c>
      <c r="BH411" s="217">
        <f>IF(N411="sníž. přenesená",J411,0)</f>
        <v>0</v>
      </c>
      <c r="BI411" s="217">
        <f>IF(N411="nulová",J411,0)</f>
        <v>0</v>
      </c>
      <c r="BJ411" s="18" t="s">
        <v>79</v>
      </c>
      <c r="BK411" s="217">
        <f>ROUND(I411*H411,2)</f>
        <v>0</v>
      </c>
      <c r="BL411" s="18" t="s">
        <v>256</v>
      </c>
      <c r="BM411" s="216" t="s">
        <v>767</v>
      </c>
    </row>
    <row r="412" s="2" customFormat="1">
      <c r="A412" s="39"/>
      <c r="B412" s="40"/>
      <c r="C412" s="41"/>
      <c r="D412" s="218" t="s">
        <v>141</v>
      </c>
      <c r="E412" s="41"/>
      <c r="F412" s="219" t="s">
        <v>768</v>
      </c>
      <c r="G412" s="41"/>
      <c r="H412" s="41"/>
      <c r="I412" s="220"/>
      <c r="J412" s="41"/>
      <c r="K412" s="41"/>
      <c r="L412" s="45"/>
      <c r="M412" s="221"/>
      <c r="N412" s="222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141</v>
      </c>
      <c r="AU412" s="18" t="s">
        <v>81</v>
      </c>
    </row>
    <row r="413" s="2" customFormat="1" ht="16.5" customHeight="1">
      <c r="A413" s="39"/>
      <c r="B413" s="40"/>
      <c r="C413" s="251" t="s">
        <v>769</v>
      </c>
      <c r="D413" s="251" t="s">
        <v>306</v>
      </c>
      <c r="E413" s="252" t="s">
        <v>770</v>
      </c>
      <c r="F413" s="253" t="s">
        <v>771</v>
      </c>
      <c r="G413" s="254" t="s">
        <v>329</v>
      </c>
      <c r="H413" s="255">
        <v>3</v>
      </c>
      <c r="I413" s="256"/>
      <c r="J413" s="257">
        <f>ROUND(I413*H413,2)</f>
        <v>0</v>
      </c>
      <c r="K413" s="253" t="s">
        <v>139</v>
      </c>
      <c r="L413" s="258"/>
      <c r="M413" s="259" t="s">
        <v>19</v>
      </c>
      <c r="N413" s="260" t="s">
        <v>42</v>
      </c>
      <c r="O413" s="85"/>
      <c r="P413" s="214">
        <f>O413*H413</f>
        <v>0</v>
      </c>
      <c r="Q413" s="214">
        <v>0.0033</v>
      </c>
      <c r="R413" s="214">
        <f>Q413*H413</f>
        <v>0.0098999999999999991</v>
      </c>
      <c r="S413" s="214">
        <v>0</v>
      </c>
      <c r="T413" s="215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16" t="s">
        <v>309</v>
      </c>
      <c r="AT413" s="216" t="s">
        <v>306</v>
      </c>
      <c r="AU413" s="216" t="s">
        <v>81</v>
      </c>
      <c r="AY413" s="18" t="s">
        <v>119</v>
      </c>
      <c r="BE413" s="217">
        <f>IF(N413="základní",J413,0)</f>
        <v>0</v>
      </c>
      <c r="BF413" s="217">
        <f>IF(N413="snížená",J413,0)</f>
        <v>0</v>
      </c>
      <c r="BG413" s="217">
        <f>IF(N413="zákl. přenesená",J413,0)</f>
        <v>0</v>
      </c>
      <c r="BH413" s="217">
        <f>IF(N413="sníž. přenesená",J413,0)</f>
        <v>0</v>
      </c>
      <c r="BI413" s="217">
        <f>IF(N413="nulová",J413,0)</f>
        <v>0</v>
      </c>
      <c r="BJ413" s="18" t="s">
        <v>79</v>
      </c>
      <c r="BK413" s="217">
        <f>ROUND(I413*H413,2)</f>
        <v>0</v>
      </c>
      <c r="BL413" s="18" t="s">
        <v>256</v>
      </c>
      <c r="BM413" s="216" t="s">
        <v>772</v>
      </c>
    </row>
    <row r="414" s="2" customFormat="1" ht="16.5" customHeight="1">
      <c r="A414" s="39"/>
      <c r="B414" s="40"/>
      <c r="C414" s="251" t="s">
        <v>773</v>
      </c>
      <c r="D414" s="251" t="s">
        <v>306</v>
      </c>
      <c r="E414" s="252" t="s">
        <v>774</v>
      </c>
      <c r="F414" s="253" t="s">
        <v>775</v>
      </c>
      <c r="G414" s="254" t="s">
        <v>329</v>
      </c>
      <c r="H414" s="255">
        <v>6</v>
      </c>
      <c r="I414" s="256"/>
      <c r="J414" s="257">
        <f>ROUND(I414*H414,2)</f>
        <v>0</v>
      </c>
      <c r="K414" s="253" t="s">
        <v>139</v>
      </c>
      <c r="L414" s="258"/>
      <c r="M414" s="259" t="s">
        <v>19</v>
      </c>
      <c r="N414" s="260" t="s">
        <v>42</v>
      </c>
      <c r="O414" s="85"/>
      <c r="P414" s="214">
        <f>O414*H414</f>
        <v>0</v>
      </c>
      <c r="Q414" s="214">
        <v>0.00164</v>
      </c>
      <c r="R414" s="214">
        <f>Q414*H414</f>
        <v>0.0098399999999999998</v>
      </c>
      <c r="S414" s="214">
        <v>0</v>
      </c>
      <c r="T414" s="215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16" t="s">
        <v>309</v>
      </c>
      <c r="AT414" s="216" t="s">
        <v>306</v>
      </c>
      <c r="AU414" s="216" t="s">
        <v>81</v>
      </c>
      <c r="AY414" s="18" t="s">
        <v>119</v>
      </c>
      <c r="BE414" s="217">
        <f>IF(N414="základní",J414,0)</f>
        <v>0</v>
      </c>
      <c r="BF414" s="217">
        <f>IF(N414="snížená",J414,0)</f>
        <v>0</v>
      </c>
      <c r="BG414" s="217">
        <f>IF(N414="zákl. přenesená",J414,0)</f>
        <v>0</v>
      </c>
      <c r="BH414" s="217">
        <f>IF(N414="sníž. přenesená",J414,0)</f>
        <v>0</v>
      </c>
      <c r="BI414" s="217">
        <f>IF(N414="nulová",J414,0)</f>
        <v>0</v>
      </c>
      <c r="BJ414" s="18" t="s">
        <v>79</v>
      </c>
      <c r="BK414" s="217">
        <f>ROUND(I414*H414,2)</f>
        <v>0</v>
      </c>
      <c r="BL414" s="18" t="s">
        <v>256</v>
      </c>
      <c r="BM414" s="216" t="s">
        <v>776</v>
      </c>
    </row>
    <row r="415" s="2" customFormat="1" ht="24.15" customHeight="1">
      <c r="A415" s="39"/>
      <c r="B415" s="40"/>
      <c r="C415" s="205" t="s">
        <v>777</v>
      </c>
      <c r="D415" s="205" t="s">
        <v>122</v>
      </c>
      <c r="E415" s="206" t="s">
        <v>778</v>
      </c>
      <c r="F415" s="207" t="s">
        <v>779</v>
      </c>
      <c r="G415" s="208" t="s">
        <v>170</v>
      </c>
      <c r="H415" s="209">
        <v>179.53999999999999</v>
      </c>
      <c r="I415" s="210"/>
      <c r="J415" s="211">
        <f>ROUND(I415*H415,2)</f>
        <v>0</v>
      </c>
      <c r="K415" s="207" t="s">
        <v>139</v>
      </c>
      <c r="L415" s="45"/>
      <c r="M415" s="212" t="s">
        <v>19</v>
      </c>
      <c r="N415" s="213" t="s">
        <v>42</v>
      </c>
      <c r="O415" s="85"/>
      <c r="P415" s="214">
        <f>O415*H415</f>
        <v>0</v>
      </c>
      <c r="Q415" s="214">
        <v>1.0000000000000001E-05</v>
      </c>
      <c r="R415" s="214">
        <f>Q415*H415</f>
        <v>0.0017954000000000002</v>
      </c>
      <c r="S415" s="214">
        <v>0</v>
      </c>
      <c r="T415" s="215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16" t="s">
        <v>256</v>
      </c>
      <c r="AT415" s="216" t="s">
        <v>122</v>
      </c>
      <c r="AU415" s="216" t="s">
        <v>81</v>
      </c>
      <c r="AY415" s="18" t="s">
        <v>119</v>
      </c>
      <c r="BE415" s="217">
        <f>IF(N415="základní",J415,0)</f>
        <v>0</v>
      </c>
      <c r="BF415" s="217">
        <f>IF(N415="snížená",J415,0)</f>
        <v>0</v>
      </c>
      <c r="BG415" s="217">
        <f>IF(N415="zákl. přenesená",J415,0)</f>
        <v>0</v>
      </c>
      <c r="BH415" s="217">
        <f>IF(N415="sníž. přenesená",J415,0)</f>
        <v>0</v>
      </c>
      <c r="BI415" s="217">
        <f>IF(N415="nulová",J415,0)</f>
        <v>0</v>
      </c>
      <c r="BJ415" s="18" t="s">
        <v>79</v>
      </c>
      <c r="BK415" s="217">
        <f>ROUND(I415*H415,2)</f>
        <v>0</v>
      </c>
      <c r="BL415" s="18" t="s">
        <v>256</v>
      </c>
      <c r="BM415" s="216" t="s">
        <v>780</v>
      </c>
    </row>
    <row r="416" s="2" customFormat="1">
      <c r="A416" s="39"/>
      <c r="B416" s="40"/>
      <c r="C416" s="41"/>
      <c r="D416" s="218" t="s">
        <v>141</v>
      </c>
      <c r="E416" s="41"/>
      <c r="F416" s="219" t="s">
        <v>781</v>
      </c>
      <c r="G416" s="41"/>
      <c r="H416" s="41"/>
      <c r="I416" s="220"/>
      <c r="J416" s="41"/>
      <c r="K416" s="41"/>
      <c r="L416" s="45"/>
      <c r="M416" s="221"/>
      <c r="N416" s="222"/>
      <c r="O416" s="85"/>
      <c r="P416" s="85"/>
      <c r="Q416" s="85"/>
      <c r="R416" s="85"/>
      <c r="S416" s="85"/>
      <c r="T416" s="86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141</v>
      </c>
      <c r="AU416" s="18" t="s">
        <v>81</v>
      </c>
    </row>
    <row r="417" s="13" customFormat="1">
      <c r="A417" s="13"/>
      <c r="B417" s="228"/>
      <c r="C417" s="229"/>
      <c r="D417" s="230" t="s">
        <v>173</v>
      </c>
      <c r="E417" s="231" t="s">
        <v>19</v>
      </c>
      <c r="F417" s="232" t="s">
        <v>782</v>
      </c>
      <c r="G417" s="229"/>
      <c r="H417" s="233">
        <v>89.769999999999996</v>
      </c>
      <c r="I417" s="234"/>
      <c r="J417" s="229"/>
      <c r="K417" s="229"/>
      <c r="L417" s="235"/>
      <c r="M417" s="236"/>
      <c r="N417" s="237"/>
      <c r="O417" s="237"/>
      <c r="P417" s="237"/>
      <c r="Q417" s="237"/>
      <c r="R417" s="237"/>
      <c r="S417" s="237"/>
      <c r="T417" s="238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9" t="s">
        <v>173</v>
      </c>
      <c r="AU417" s="239" t="s">
        <v>81</v>
      </c>
      <c r="AV417" s="13" t="s">
        <v>81</v>
      </c>
      <c r="AW417" s="13" t="s">
        <v>33</v>
      </c>
      <c r="AX417" s="13" t="s">
        <v>79</v>
      </c>
      <c r="AY417" s="239" t="s">
        <v>119</v>
      </c>
    </row>
    <row r="418" s="13" customFormat="1">
      <c r="A418" s="13"/>
      <c r="B418" s="228"/>
      <c r="C418" s="229"/>
      <c r="D418" s="230" t="s">
        <v>173</v>
      </c>
      <c r="E418" s="229"/>
      <c r="F418" s="232" t="s">
        <v>783</v>
      </c>
      <c r="G418" s="229"/>
      <c r="H418" s="233">
        <v>179.53999999999999</v>
      </c>
      <c r="I418" s="234"/>
      <c r="J418" s="229"/>
      <c r="K418" s="229"/>
      <c r="L418" s="235"/>
      <c r="M418" s="236"/>
      <c r="N418" s="237"/>
      <c r="O418" s="237"/>
      <c r="P418" s="237"/>
      <c r="Q418" s="237"/>
      <c r="R418" s="237"/>
      <c r="S418" s="237"/>
      <c r="T418" s="238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9" t="s">
        <v>173</v>
      </c>
      <c r="AU418" s="239" t="s">
        <v>81</v>
      </c>
      <c r="AV418" s="13" t="s">
        <v>81</v>
      </c>
      <c r="AW418" s="13" t="s">
        <v>4</v>
      </c>
      <c r="AX418" s="13" t="s">
        <v>79</v>
      </c>
      <c r="AY418" s="239" t="s">
        <v>119</v>
      </c>
    </row>
    <row r="419" s="2" customFormat="1" ht="37.8" customHeight="1">
      <c r="A419" s="39"/>
      <c r="B419" s="40"/>
      <c r="C419" s="251" t="s">
        <v>784</v>
      </c>
      <c r="D419" s="251" t="s">
        <v>306</v>
      </c>
      <c r="E419" s="252" t="s">
        <v>785</v>
      </c>
      <c r="F419" s="253" t="s">
        <v>786</v>
      </c>
      <c r="G419" s="254" t="s">
        <v>170</v>
      </c>
      <c r="H419" s="255">
        <v>103.236</v>
      </c>
      <c r="I419" s="256"/>
      <c r="J419" s="257">
        <f>ROUND(I419*H419,2)</f>
        <v>0</v>
      </c>
      <c r="K419" s="253" t="s">
        <v>19</v>
      </c>
      <c r="L419" s="258"/>
      <c r="M419" s="259" t="s">
        <v>19</v>
      </c>
      <c r="N419" s="260" t="s">
        <v>42</v>
      </c>
      <c r="O419" s="85"/>
      <c r="P419" s="214">
        <f>O419*H419</f>
        <v>0</v>
      </c>
      <c r="Q419" s="214">
        <v>0.00025000000000000001</v>
      </c>
      <c r="R419" s="214">
        <f>Q419*H419</f>
        <v>0.025809000000000002</v>
      </c>
      <c r="S419" s="214">
        <v>0</v>
      </c>
      <c r="T419" s="215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16" t="s">
        <v>309</v>
      </c>
      <c r="AT419" s="216" t="s">
        <v>306</v>
      </c>
      <c r="AU419" s="216" t="s">
        <v>81</v>
      </c>
      <c r="AY419" s="18" t="s">
        <v>119</v>
      </c>
      <c r="BE419" s="217">
        <f>IF(N419="základní",J419,0)</f>
        <v>0</v>
      </c>
      <c r="BF419" s="217">
        <f>IF(N419="snížená",J419,0)</f>
        <v>0</v>
      </c>
      <c r="BG419" s="217">
        <f>IF(N419="zákl. přenesená",J419,0)</f>
        <v>0</v>
      </c>
      <c r="BH419" s="217">
        <f>IF(N419="sníž. přenesená",J419,0)</f>
        <v>0</v>
      </c>
      <c r="BI419" s="217">
        <f>IF(N419="nulová",J419,0)</f>
        <v>0</v>
      </c>
      <c r="BJ419" s="18" t="s">
        <v>79</v>
      </c>
      <c r="BK419" s="217">
        <f>ROUND(I419*H419,2)</f>
        <v>0</v>
      </c>
      <c r="BL419" s="18" t="s">
        <v>256</v>
      </c>
      <c r="BM419" s="216" t="s">
        <v>787</v>
      </c>
    </row>
    <row r="420" s="2" customFormat="1">
      <c r="A420" s="39"/>
      <c r="B420" s="40"/>
      <c r="C420" s="41"/>
      <c r="D420" s="230" t="s">
        <v>311</v>
      </c>
      <c r="E420" s="41"/>
      <c r="F420" s="261" t="s">
        <v>788</v>
      </c>
      <c r="G420" s="41"/>
      <c r="H420" s="41"/>
      <c r="I420" s="220"/>
      <c r="J420" s="41"/>
      <c r="K420" s="41"/>
      <c r="L420" s="45"/>
      <c r="M420" s="221"/>
      <c r="N420" s="222"/>
      <c r="O420" s="85"/>
      <c r="P420" s="85"/>
      <c r="Q420" s="85"/>
      <c r="R420" s="85"/>
      <c r="S420" s="85"/>
      <c r="T420" s="86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311</v>
      </c>
      <c r="AU420" s="18" t="s">
        <v>81</v>
      </c>
    </row>
    <row r="421" s="13" customFormat="1">
      <c r="A421" s="13"/>
      <c r="B421" s="228"/>
      <c r="C421" s="229"/>
      <c r="D421" s="230" t="s">
        <v>173</v>
      </c>
      <c r="E421" s="229"/>
      <c r="F421" s="232" t="s">
        <v>789</v>
      </c>
      <c r="G421" s="229"/>
      <c r="H421" s="233">
        <v>103.236</v>
      </c>
      <c r="I421" s="234"/>
      <c r="J421" s="229"/>
      <c r="K421" s="229"/>
      <c r="L421" s="235"/>
      <c r="M421" s="236"/>
      <c r="N421" s="237"/>
      <c r="O421" s="237"/>
      <c r="P421" s="237"/>
      <c r="Q421" s="237"/>
      <c r="R421" s="237"/>
      <c r="S421" s="237"/>
      <c r="T421" s="238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9" t="s">
        <v>173</v>
      </c>
      <c r="AU421" s="239" t="s">
        <v>81</v>
      </c>
      <c r="AV421" s="13" t="s">
        <v>81</v>
      </c>
      <c r="AW421" s="13" t="s">
        <v>4</v>
      </c>
      <c r="AX421" s="13" t="s">
        <v>79</v>
      </c>
      <c r="AY421" s="239" t="s">
        <v>119</v>
      </c>
    </row>
    <row r="422" s="2" customFormat="1" ht="33" customHeight="1">
      <c r="A422" s="39"/>
      <c r="B422" s="40"/>
      <c r="C422" s="251" t="s">
        <v>790</v>
      </c>
      <c r="D422" s="251" t="s">
        <v>306</v>
      </c>
      <c r="E422" s="252" t="s">
        <v>791</v>
      </c>
      <c r="F422" s="253" t="s">
        <v>792</v>
      </c>
      <c r="G422" s="254" t="s">
        <v>170</v>
      </c>
      <c r="H422" s="255">
        <v>103.236</v>
      </c>
      <c r="I422" s="256"/>
      <c r="J422" s="257">
        <f>ROUND(I422*H422,2)</f>
        <v>0</v>
      </c>
      <c r="K422" s="253" t="s">
        <v>126</v>
      </c>
      <c r="L422" s="258"/>
      <c r="M422" s="259" t="s">
        <v>19</v>
      </c>
      <c r="N422" s="260" t="s">
        <v>42</v>
      </c>
      <c r="O422" s="85"/>
      <c r="P422" s="214">
        <f>O422*H422</f>
        <v>0</v>
      </c>
      <c r="Q422" s="214">
        <v>0.00020000000000000001</v>
      </c>
      <c r="R422" s="214">
        <f>Q422*H422</f>
        <v>0.020647200000000001</v>
      </c>
      <c r="S422" s="214">
        <v>0</v>
      </c>
      <c r="T422" s="215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16" t="s">
        <v>309</v>
      </c>
      <c r="AT422" s="216" t="s">
        <v>306</v>
      </c>
      <c r="AU422" s="216" t="s">
        <v>81</v>
      </c>
      <c r="AY422" s="18" t="s">
        <v>119</v>
      </c>
      <c r="BE422" s="217">
        <f>IF(N422="základní",J422,0)</f>
        <v>0</v>
      </c>
      <c r="BF422" s="217">
        <f>IF(N422="snížená",J422,0)</f>
        <v>0</v>
      </c>
      <c r="BG422" s="217">
        <f>IF(N422="zákl. přenesená",J422,0)</f>
        <v>0</v>
      </c>
      <c r="BH422" s="217">
        <f>IF(N422="sníž. přenesená",J422,0)</f>
        <v>0</v>
      </c>
      <c r="BI422" s="217">
        <f>IF(N422="nulová",J422,0)</f>
        <v>0</v>
      </c>
      <c r="BJ422" s="18" t="s">
        <v>79</v>
      </c>
      <c r="BK422" s="217">
        <f>ROUND(I422*H422,2)</f>
        <v>0</v>
      </c>
      <c r="BL422" s="18" t="s">
        <v>256</v>
      </c>
      <c r="BM422" s="216" t="s">
        <v>793</v>
      </c>
    </row>
    <row r="423" s="2" customFormat="1">
      <c r="A423" s="39"/>
      <c r="B423" s="40"/>
      <c r="C423" s="41"/>
      <c r="D423" s="230" t="s">
        <v>311</v>
      </c>
      <c r="E423" s="41"/>
      <c r="F423" s="261" t="s">
        <v>794</v>
      </c>
      <c r="G423" s="41"/>
      <c r="H423" s="41"/>
      <c r="I423" s="220"/>
      <c r="J423" s="41"/>
      <c r="K423" s="41"/>
      <c r="L423" s="45"/>
      <c r="M423" s="221"/>
      <c r="N423" s="222"/>
      <c r="O423" s="85"/>
      <c r="P423" s="85"/>
      <c r="Q423" s="85"/>
      <c r="R423" s="85"/>
      <c r="S423" s="85"/>
      <c r="T423" s="86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311</v>
      </c>
      <c r="AU423" s="18" t="s">
        <v>81</v>
      </c>
    </row>
    <row r="424" s="13" customFormat="1">
      <c r="A424" s="13"/>
      <c r="B424" s="228"/>
      <c r="C424" s="229"/>
      <c r="D424" s="230" t="s">
        <v>173</v>
      </c>
      <c r="E424" s="229"/>
      <c r="F424" s="232" t="s">
        <v>789</v>
      </c>
      <c r="G424" s="229"/>
      <c r="H424" s="233">
        <v>103.236</v>
      </c>
      <c r="I424" s="234"/>
      <c r="J424" s="229"/>
      <c r="K424" s="229"/>
      <c r="L424" s="235"/>
      <c r="M424" s="236"/>
      <c r="N424" s="237"/>
      <c r="O424" s="237"/>
      <c r="P424" s="237"/>
      <c r="Q424" s="237"/>
      <c r="R424" s="237"/>
      <c r="S424" s="237"/>
      <c r="T424" s="238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9" t="s">
        <v>173</v>
      </c>
      <c r="AU424" s="239" t="s">
        <v>81</v>
      </c>
      <c r="AV424" s="13" t="s">
        <v>81</v>
      </c>
      <c r="AW424" s="13" t="s">
        <v>4</v>
      </c>
      <c r="AX424" s="13" t="s">
        <v>79</v>
      </c>
      <c r="AY424" s="239" t="s">
        <v>119</v>
      </c>
    </row>
    <row r="425" s="2" customFormat="1" ht="24.15" customHeight="1">
      <c r="A425" s="39"/>
      <c r="B425" s="40"/>
      <c r="C425" s="205" t="s">
        <v>795</v>
      </c>
      <c r="D425" s="205" t="s">
        <v>122</v>
      </c>
      <c r="E425" s="206" t="s">
        <v>796</v>
      </c>
      <c r="F425" s="207" t="s">
        <v>797</v>
      </c>
      <c r="G425" s="208" t="s">
        <v>170</v>
      </c>
      <c r="H425" s="209">
        <v>1358.1199999999999</v>
      </c>
      <c r="I425" s="210"/>
      <c r="J425" s="211">
        <f>ROUND(I425*H425,2)</f>
        <v>0</v>
      </c>
      <c r="K425" s="207" t="s">
        <v>139</v>
      </c>
      <c r="L425" s="45"/>
      <c r="M425" s="212" t="s">
        <v>19</v>
      </c>
      <c r="N425" s="213" t="s">
        <v>42</v>
      </c>
      <c r="O425" s="85"/>
      <c r="P425" s="214">
        <f>O425*H425</f>
        <v>0</v>
      </c>
      <c r="Q425" s="214">
        <v>0</v>
      </c>
      <c r="R425" s="214">
        <f>Q425*H425</f>
        <v>0</v>
      </c>
      <c r="S425" s="214">
        <v>0</v>
      </c>
      <c r="T425" s="215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16" t="s">
        <v>256</v>
      </c>
      <c r="AT425" s="216" t="s">
        <v>122</v>
      </c>
      <c r="AU425" s="216" t="s">
        <v>81</v>
      </c>
      <c r="AY425" s="18" t="s">
        <v>119</v>
      </c>
      <c r="BE425" s="217">
        <f>IF(N425="základní",J425,0)</f>
        <v>0</v>
      </c>
      <c r="BF425" s="217">
        <f>IF(N425="snížená",J425,0)</f>
        <v>0</v>
      </c>
      <c r="BG425" s="217">
        <f>IF(N425="zákl. přenesená",J425,0)</f>
        <v>0</v>
      </c>
      <c r="BH425" s="217">
        <f>IF(N425="sníž. přenesená",J425,0)</f>
        <v>0</v>
      </c>
      <c r="BI425" s="217">
        <f>IF(N425="nulová",J425,0)</f>
        <v>0</v>
      </c>
      <c r="BJ425" s="18" t="s">
        <v>79</v>
      </c>
      <c r="BK425" s="217">
        <f>ROUND(I425*H425,2)</f>
        <v>0</v>
      </c>
      <c r="BL425" s="18" t="s">
        <v>256</v>
      </c>
      <c r="BM425" s="216" t="s">
        <v>798</v>
      </c>
    </row>
    <row r="426" s="2" customFormat="1">
      <c r="A426" s="39"/>
      <c r="B426" s="40"/>
      <c r="C426" s="41"/>
      <c r="D426" s="218" t="s">
        <v>141</v>
      </c>
      <c r="E426" s="41"/>
      <c r="F426" s="219" t="s">
        <v>799</v>
      </c>
      <c r="G426" s="41"/>
      <c r="H426" s="41"/>
      <c r="I426" s="220"/>
      <c r="J426" s="41"/>
      <c r="K426" s="41"/>
      <c r="L426" s="45"/>
      <c r="M426" s="221"/>
      <c r="N426" s="222"/>
      <c r="O426" s="85"/>
      <c r="P426" s="85"/>
      <c r="Q426" s="85"/>
      <c r="R426" s="85"/>
      <c r="S426" s="85"/>
      <c r="T426" s="86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141</v>
      </c>
      <c r="AU426" s="18" t="s">
        <v>81</v>
      </c>
    </row>
    <row r="427" s="13" customFormat="1">
      <c r="A427" s="13"/>
      <c r="B427" s="228"/>
      <c r="C427" s="229"/>
      <c r="D427" s="230" t="s">
        <v>173</v>
      </c>
      <c r="E427" s="231" t="s">
        <v>19</v>
      </c>
      <c r="F427" s="232" t="s">
        <v>800</v>
      </c>
      <c r="G427" s="229"/>
      <c r="H427" s="233">
        <v>679.05999999999995</v>
      </c>
      <c r="I427" s="234"/>
      <c r="J427" s="229"/>
      <c r="K427" s="229"/>
      <c r="L427" s="235"/>
      <c r="M427" s="236"/>
      <c r="N427" s="237"/>
      <c r="O427" s="237"/>
      <c r="P427" s="237"/>
      <c r="Q427" s="237"/>
      <c r="R427" s="237"/>
      <c r="S427" s="237"/>
      <c r="T427" s="238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9" t="s">
        <v>173</v>
      </c>
      <c r="AU427" s="239" t="s">
        <v>81</v>
      </c>
      <c r="AV427" s="13" t="s">
        <v>81</v>
      </c>
      <c r="AW427" s="13" t="s">
        <v>33</v>
      </c>
      <c r="AX427" s="13" t="s">
        <v>79</v>
      </c>
      <c r="AY427" s="239" t="s">
        <v>119</v>
      </c>
    </row>
    <row r="428" s="13" customFormat="1">
      <c r="A428" s="13"/>
      <c r="B428" s="228"/>
      <c r="C428" s="229"/>
      <c r="D428" s="230" t="s">
        <v>173</v>
      </c>
      <c r="E428" s="229"/>
      <c r="F428" s="232" t="s">
        <v>801</v>
      </c>
      <c r="G428" s="229"/>
      <c r="H428" s="233">
        <v>1358.1199999999999</v>
      </c>
      <c r="I428" s="234"/>
      <c r="J428" s="229"/>
      <c r="K428" s="229"/>
      <c r="L428" s="235"/>
      <c r="M428" s="236"/>
      <c r="N428" s="237"/>
      <c r="O428" s="237"/>
      <c r="P428" s="237"/>
      <c r="Q428" s="237"/>
      <c r="R428" s="237"/>
      <c r="S428" s="237"/>
      <c r="T428" s="238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9" t="s">
        <v>173</v>
      </c>
      <c r="AU428" s="239" t="s">
        <v>81</v>
      </c>
      <c r="AV428" s="13" t="s">
        <v>81</v>
      </c>
      <c r="AW428" s="13" t="s">
        <v>4</v>
      </c>
      <c r="AX428" s="13" t="s">
        <v>79</v>
      </c>
      <c r="AY428" s="239" t="s">
        <v>119</v>
      </c>
    </row>
    <row r="429" s="2" customFormat="1" ht="37.8" customHeight="1">
      <c r="A429" s="39"/>
      <c r="B429" s="40"/>
      <c r="C429" s="251" t="s">
        <v>802</v>
      </c>
      <c r="D429" s="251" t="s">
        <v>306</v>
      </c>
      <c r="E429" s="252" t="s">
        <v>785</v>
      </c>
      <c r="F429" s="253" t="s">
        <v>786</v>
      </c>
      <c r="G429" s="254" t="s">
        <v>170</v>
      </c>
      <c r="H429" s="255">
        <v>780.91899999999998</v>
      </c>
      <c r="I429" s="256"/>
      <c r="J429" s="257">
        <f>ROUND(I429*H429,2)</f>
        <v>0</v>
      </c>
      <c r="K429" s="253" t="s">
        <v>19</v>
      </c>
      <c r="L429" s="258"/>
      <c r="M429" s="259" t="s">
        <v>19</v>
      </c>
      <c r="N429" s="260" t="s">
        <v>42</v>
      </c>
      <c r="O429" s="85"/>
      <c r="P429" s="214">
        <f>O429*H429</f>
        <v>0</v>
      </c>
      <c r="Q429" s="214">
        <v>0.00025000000000000001</v>
      </c>
      <c r="R429" s="214">
        <f>Q429*H429</f>
        <v>0.19522975000000001</v>
      </c>
      <c r="S429" s="214">
        <v>0</v>
      </c>
      <c r="T429" s="215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16" t="s">
        <v>309</v>
      </c>
      <c r="AT429" s="216" t="s">
        <v>306</v>
      </c>
      <c r="AU429" s="216" t="s">
        <v>81</v>
      </c>
      <c r="AY429" s="18" t="s">
        <v>119</v>
      </c>
      <c r="BE429" s="217">
        <f>IF(N429="základní",J429,0)</f>
        <v>0</v>
      </c>
      <c r="BF429" s="217">
        <f>IF(N429="snížená",J429,0)</f>
        <v>0</v>
      </c>
      <c r="BG429" s="217">
        <f>IF(N429="zákl. přenesená",J429,0)</f>
        <v>0</v>
      </c>
      <c r="BH429" s="217">
        <f>IF(N429="sníž. přenesená",J429,0)</f>
        <v>0</v>
      </c>
      <c r="BI429" s="217">
        <f>IF(N429="nulová",J429,0)</f>
        <v>0</v>
      </c>
      <c r="BJ429" s="18" t="s">
        <v>79</v>
      </c>
      <c r="BK429" s="217">
        <f>ROUND(I429*H429,2)</f>
        <v>0</v>
      </c>
      <c r="BL429" s="18" t="s">
        <v>256</v>
      </c>
      <c r="BM429" s="216" t="s">
        <v>803</v>
      </c>
    </row>
    <row r="430" s="2" customFormat="1">
      <c r="A430" s="39"/>
      <c r="B430" s="40"/>
      <c r="C430" s="41"/>
      <c r="D430" s="230" t="s">
        <v>311</v>
      </c>
      <c r="E430" s="41"/>
      <c r="F430" s="261" t="s">
        <v>788</v>
      </c>
      <c r="G430" s="41"/>
      <c r="H430" s="41"/>
      <c r="I430" s="220"/>
      <c r="J430" s="41"/>
      <c r="K430" s="41"/>
      <c r="L430" s="45"/>
      <c r="M430" s="221"/>
      <c r="N430" s="222"/>
      <c r="O430" s="85"/>
      <c r="P430" s="85"/>
      <c r="Q430" s="85"/>
      <c r="R430" s="85"/>
      <c r="S430" s="85"/>
      <c r="T430" s="86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311</v>
      </c>
      <c r="AU430" s="18" t="s">
        <v>81</v>
      </c>
    </row>
    <row r="431" s="13" customFormat="1">
      <c r="A431" s="13"/>
      <c r="B431" s="228"/>
      <c r="C431" s="229"/>
      <c r="D431" s="230" t="s">
        <v>173</v>
      </c>
      <c r="E431" s="229"/>
      <c r="F431" s="232" t="s">
        <v>804</v>
      </c>
      <c r="G431" s="229"/>
      <c r="H431" s="233">
        <v>780.91899999999998</v>
      </c>
      <c r="I431" s="234"/>
      <c r="J431" s="229"/>
      <c r="K431" s="229"/>
      <c r="L431" s="235"/>
      <c r="M431" s="236"/>
      <c r="N431" s="237"/>
      <c r="O431" s="237"/>
      <c r="P431" s="237"/>
      <c r="Q431" s="237"/>
      <c r="R431" s="237"/>
      <c r="S431" s="237"/>
      <c r="T431" s="238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9" t="s">
        <v>173</v>
      </c>
      <c r="AU431" s="239" t="s">
        <v>81</v>
      </c>
      <c r="AV431" s="13" t="s">
        <v>81</v>
      </c>
      <c r="AW431" s="13" t="s">
        <v>4</v>
      </c>
      <c r="AX431" s="13" t="s">
        <v>79</v>
      </c>
      <c r="AY431" s="239" t="s">
        <v>119</v>
      </c>
    </row>
    <row r="432" s="2" customFormat="1" ht="33" customHeight="1">
      <c r="A432" s="39"/>
      <c r="B432" s="40"/>
      <c r="C432" s="251" t="s">
        <v>805</v>
      </c>
      <c r="D432" s="251" t="s">
        <v>306</v>
      </c>
      <c r="E432" s="252" t="s">
        <v>791</v>
      </c>
      <c r="F432" s="253" t="s">
        <v>792</v>
      </c>
      <c r="G432" s="254" t="s">
        <v>170</v>
      </c>
      <c r="H432" s="255">
        <v>780.91899999999998</v>
      </c>
      <c r="I432" s="256"/>
      <c r="J432" s="257">
        <f>ROUND(I432*H432,2)</f>
        <v>0</v>
      </c>
      <c r="K432" s="253" t="s">
        <v>126</v>
      </c>
      <c r="L432" s="258"/>
      <c r="M432" s="259" t="s">
        <v>19</v>
      </c>
      <c r="N432" s="260" t="s">
        <v>42</v>
      </c>
      <c r="O432" s="85"/>
      <c r="P432" s="214">
        <f>O432*H432</f>
        <v>0</v>
      </c>
      <c r="Q432" s="214">
        <v>0.00020000000000000001</v>
      </c>
      <c r="R432" s="214">
        <f>Q432*H432</f>
        <v>0.15618380000000001</v>
      </c>
      <c r="S432" s="214">
        <v>0</v>
      </c>
      <c r="T432" s="215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16" t="s">
        <v>309</v>
      </c>
      <c r="AT432" s="216" t="s">
        <v>306</v>
      </c>
      <c r="AU432" s="216" t="s">
        <v>81</v>
      </c>
      <c r="AY432" s="18" t="s">
        <v>119</v>
      </c>
      <c r="BE432" s="217">
        <f>IF(N432="základní",J432,0)</f>
        <v>0</v>
      </c>
      <c r="BF432" s="217">
        <f>IF(N432="snížená",J432,0)</f>
        <v>0</v>
      </c>
      <c r="BG432" s="217">
        <f>IF(N432="zákl. přenesená",J432,0)</f>
        <v>0</v>
      </c>
      <c r="BH432" s="217">
        <f>IF(N432="sníž. přenesená",J432,0)</f>
        <v>0</v>
      </c>
      <c r="BI432" s="217">
        <f>IF(N432="nulová",J432,0)</f>
        <v>0</v>
      </c>
      <c r="BJ432" s="18" t="s">
        <v>79</v>
      </c>
      <c r="BK432" s="217">
        <f>ROUND(I432*H432,2)</f>
        <v>0</v>
      </c>
      <c r="BL432" s="18" t="s">
        <v>256</v>
      </c>
      <c r="BM432" s="216" t="s">
        <v>806</v>
      </c>
    </row>
    <row r="433" s="2" customFormat="1">
      <c r="A433" s="39"/>
      <c r="B433" s="40"/>
      <c r="C433" s="41"/>
      <c r="D433" s="230" t="s">
        <v>311</v>
      </c>
      <c r="E433" s="41"/>
      <c r="F433" s="261" t="s">
        <v>794</v>
      </c>
      <c r="G433" s="41"/>
      <c r="H433" s="41"/>
      <c r="I433" s="220"/>
      <c r="J433" s="41"/>
      <c r="K433" s="41"/>
      <c r="L433" s="45"/>
      <c r="M433" s="221"/>
      <c r="N433" s="222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311</v>
      </c>
      <c r="AU433" s="18" t="s">
        <v>81</v>
      </c>
    </row>
    <row r="434" s="13" customFormat="1">
      <c r="A434" s="13"/>
      <c r="B434" s="228"/>
      <c r="C434" s="229"/>
      <c r="D434" s="230" t="s">
        <v>173</v>
      </c>
      <c r="E434" s="229"/>
      <c r="F434" s="232" t="s">
        <v>804</v>
      </c>
      <c r="G434" s="229"/>
      <c r="H434" s="233">
        <v>780.91899999999998</v>
      </c>
      <c r="I434" s="234"/>
      <c r="J434" s="229"/>
      <c r="K434" s="229"/>
      <c r="L434" s="235"/>
      <c r="M434" s="236"/>
      <c r="N434" s="237"/>
      <c r="O434" s="237"/>
      <c r="P434" s="237"/>
      <c r="Q434" s="237"/>
      <c r="R434" s="237"/>
      <c r="S434" s="237"/>
      <c r="T434" s="238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9" t="s">
        <v>173</v>
      </c>
      <c r="AU434" s="239" t="s">
        <v>81</v>
      </c>
      <c r="AV434" s="13" t="s">
        <v>81</v>
      </c>
      <c r="AW434" s="13" t="s">
        <v>4</v>
      </c>
      <c r="AX434" s="13" t="s">
        <v>79</v>
      </c>
      <c r="AY434" s="239" t="s">
        <v>119</v>
      </c>
    </row>
    <row r="435" s="2" customFormat="1" ht="16.5" customHeight="1">
      <c r="A435" s="39"/>
      <c r="B435" s="40"/>
      <c r="C435" s="205" t="s">
        <v>807</v>
      </c>
      <c r="D435" s="205" t="s">
        <v>122</v>
      </c>
      <c r="E435" s="206" t="s">
        <v>808</v>
      </c>
      <c r="F435" s="207" t="s">
        <v>809</v>
      </c>
      <c r="G435" s="208" t="s">
        <v>183</v>
      </c>
      <c r="H435" s="209">
        <v>896.96799999999996</v>
      </c>
      <c r="I435" s="210"/>
      <c r="J435" s="211">
        <f>ROUND(I435*H435,2)</f>
        <v>0</v>
      </c>
      <c r="K435" s="207" t="s">
        <v>139</v>
      </c>
      <c r="L435" s="45"/>
      <c r="M435" s="212" t="s">
        <v>19</v>
      </c>
      <c r="N435" s="213" t="s">
        <v>42</v>
      </c>
      <c r="O435" s="85"/>
      <c r="P435" s="214">
        <f>O435*H435</f>
        <v>0</v>
      </c>
      <c r="Q435" s="214">
        <v>0</v>
      </c>
      <c r="R435" s="214">
        <f>Q435*H435</f>
        <v>0</v>
      </c>
      <c r="S435" s="214">
        <v>0</v>
      </c>
      <c r="T435" s="215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16" t="s">
        <v>256</v>
      </c>
      <c r="AT435" s="216" t="s">
        <v>122</v>
      </c>
      <c r="AU435" s="216" t="s">
        <v>81</v>
      </c>
      <c r="AY435" s="18" t="s">
        <v>119</v>
      </c>
      <c r="BE435" s="217">
        <f>IF(N435="základní",J435,0)</f>
        <v>0</v>
      </c>
      <c r="BF435" s="217">
        <f>IF(N435="snížená",J435,0)</f>
        <v>0</v>
      </c>
      <c r="BG435" s="217">
        <f>IF(N435="zákl. přenesená",J435,0)</f>
        <v>0</v>
      </c>
      <c r="BH435" s="217">
        <f>IF(N435="sníž. přenesená",J435,0)</f>
        <v>0</v>
      </c>
      <c r="BI435" s="217">
        <f>IF(N435="nulová",J435,0)</f>
        <v>0</v>
      </c>
      <c r="BJ435" s="18" t="s">
        <v>79</v>
      </c>
      <c r="BK435" s="217">
        <f>ROUND(I435*H435,2)</f>
        <v>0</v>
      </c>
      <c r="BL435" s="18" t="s">
        <v>256</v>
      </c>
      <c r="BM435" s="216" t="s">
        <v>810</v>
      </c>
    </row>
    <row r="436" s="2" customFormat="1">
      <c r="A436" s="39"/>
      <c r="B436" s="40"/>
      <c r="C436" s="41"/>
      <c r="D436" s="218" t="s">
        <v>141</v>
      </c>
      <c r="E436" s="41"/>
      <c r="F436" s="219" t="s">
        <v>811</v>
      </c>
      <c r="G436" s="41"/>
      <c r="H436" s="41"/>
      <c r="I436" s="220"/>
      <c r="J436" s="41"/>
      <c r="K436" s="41"/>
      <c r="L436" s="45"/>
      <c r="M436" s="221"/>
      <c r="N436" s="222"/>
      <c r="O436" s="85"/>
      <c r="P436" s="85"/>
      <c r="Q436" s="85"/>
      <c r="R436" s="85"/>
      <c r="S436" s="85"/>
      <c r="T436" s="86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141</v>
      </c>
      <c r="AU436" s="18" t="s">
        <v>81</v>
      </c>
    </row>
    <row r="437" s="13" customFormat="1">
      <c r="A437" s="13"/>
      <c r="B437" s="228"/>
      <c r="C437" s="229"/>
      <c r="D437" s="230" t="s">
        <v>173</v>
      </c>
      <c r="E437" s="231" t="s">
        <v>19</v>
      </c>
      <c r="F437" s="232" t="s">
        <v>457</v>
      </c>
      <c r="G437" s="229"/>
      <c r="H437" s="233">
        <v>896.96799999999996</v>
      </c>
      <c r="I437" s="234"/>
      <c r="J437" s="229"/>
      <c r="K437" s="229"/>
      <c r="L437" s="235"/>
      <c r="M437" s="236"/>
      <c r="N437" s="237"/>
      <c r="O437" s="237"/>
      <c r="P437" s="237"/>
      <c r="Q437" s="237"/>
      <c r="R437" s="237"/>
      <c r="S437" s="237"/>
      <c r="T437" s="238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9" t="s">
        <v>173</v>
      </c>
      <c r="AU437" s="239" t="s">
        <v>81</v>
      </c>
      <c r="AV437" s="13" t="s">
        <v>81</v>
      </c>
      <c r="AW437" s="13" t="s">
        <v>33</v>
      </c>
      <c r="AX437" s="13" t="s">
        <v>79</v>
      </c>
      <c r="AY437" s="239" t="s">
        <v>119</v>
      </c>
    </row>
    <row r="438" s="2" customFormat="1" ht="16.5" customHeight="1">
      <c r="A438" s="39"/>
      <c r="B438" s="40"/>
      <c r="C438" s="251" t="s">
        <v>812</v>
      </c>
      <c r="D438" s="251" t="s">
        <v>306</v>
      </c>
      <c r="E438" s="252" t="s">
        <v>813</v>
      </c>
      <c r="F438" s="253" t="s">
        <v>814</v>
      </c>
      <c r="G438" s="254" t="s">
        <v>183</v>
      </c>
      <c r="H438" s="255">
        <v>986.66499999999996</v>
      </c>
      <c r="I438" s="256"/>
      <c r="J438" s="257">
        <f>ROUND(I438*H438,2)</f>
        <v>0</v>
      </c>
      <c r="K438" s="253" t="s">
        <v>139</v>
      </c>
      <c r="L438" s="258"/>
      <c r="M438" s="259" t="s">
        <v>19</v>
      </c>
      <c r="N438" s="260" t="s">
        <v>42</v>
      </c>
      <c r="O438" s="85"/>
      <c r="P438" s="214">
        <f>O438*H438</f>
        <v>0</v>
      </c>
      <c r="Q438" s="214">
        <v>1.0000000000000001E-05</v>
      </c>
      <c r="R438" s="214">
        <f>Q438*H438</f>
        <v>0.0098666500000000011</v>
      </c>
      <c r="S438" s="214">
        <v>0</v>
      </c>
      <c r="T438" s="215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16" t="s">
        <v>309</v>
      </c>
      <c r="AT438" s="216" t="s">
        <v>306</v>
      </c>
      <c r="AU438" s="216" t="s">
        <v>81</v>
      </c>
      <c r="AY438" s="18" t="s">
        <v>119</v>
      </c>
      <c r="BE438" s="217">
        <f>IF(N438="základní",J438,0)</f>
        <v>0</v>
      </c>
      <c r="BF438" s="217">
        <f>IF(N438="snížená",J438,0)</f>
        <v>0</v>
      </c>
      <c r="BG438" s="217">
        <f>IF(N438="zákl. přenesená",J438,0)</f>
        <v>0</v>
      </c>
      <c r="BH438" s="217">
        <f>IF(N438="sníž. přenesená",J438,0)</f>
        <v>0</v>
      </c>
      <c r="BI438" s="217">
        <f>IF(N438="nulová",J438,0)</f>
        <v>0</v>
      </c>
      <c r="BJ438" s="18" t="s">
        <v>79</v>
      </c>
      <c r="BK438" s="217">
        <f>ROUND(I438*H438,2)</f>
        <v>0</v>
      </c>
      <c r="BL438" s="18" t="s">
        <v>256</v>
      </c>
      <c r="BM438" s="216" t="s">
        <v>815</v>
      </c>
    </row>
    <row r="439" s="13" customFormat="1">
      <c r="A439" s="13"/>
      <c r="B439" s="228"/>
      <c r="C439" s="229"/>
      <c r="D439" s="230" t="s">
        <v>173</v>
      </c>
      <c r="E439" s="229"/>
      <c r="F439" s="232" t="s">
        <v>816</v>
      </c>
      <c r="G439" s="229"/>
      <c r="H439" s="233">
        <v>986.66499999999996</v>
      </c>
      <c r="I439" s="234"/>
      <c r="J439" s="229"/>
      <c r="K439" s="229"/>
      <c r="L439" s="235"/>
      <c r="M439" s="236"/>
      <c r="N439" s="237"/>
      <c r="O439" s="237"/>
      <c r="P439" s="237"/>
      <c r="Q439" s="237"/>
      <c r="R439" s="237"/>
      <c r="S439" s="237"/>
      <c r="T439" s="238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9" t="s">
        <v>173</v>
      </c>
      <c r="AU439" s="239" t="s">
        <v>81</v>
      </c>
      <c r="AV439" s="13" t="s">
        <v>81</v>
      </c>
      <c r="AW439" s="13" t="s">
        <v>4</v>
      </c>
      <c r="AX439" s="13" t="s">
        <v>79</v>
      </c>
      <c r="AY439" s="239" t="s">
        <v>119</v>
      </c>
    </row>
    <row r="440" s="2" customFormat="1" ht="21.75" customHeight="1">
      <c r="A440" s="39"/>
      <c r="B440" s="40"/>
      <c r="C440" s="205" t="s">
        <v>817</v>
      </c>
      <c r="D440" s="205" t="s">
        <v>122</v>
      </c>
      <c r="E440" s="206" t="s">
        <v>818</v>
      </c>
      <c r="F440" s="207" t="s">
        <v>819</v>
      </c>
      <c r="G440" s="208" t="s">
        <v>329</v>
      </c>
      <c r="H440" s="209">
        <v>10</v>
      </c>
      <c r="I440" s="210"/>
      <c r="J440" s="211">
        <f>ROUND(I440*H440,2)</f>
        <v>0</v>
      </c>
      <c r="K440" s="207" t="s">
        <v>139</v>
      </c>
      <c r="L440" s="45"/>
      <c r="M440" s="212" t="s">
        <v>19</v>
      </c>
      <c r="N440" s="213" t="s">
        <v>42</v>
      </c>
      <c r="O440" s="85"/>
      <c r="P440" s="214">
        <f>O440*H440</f>
        <v>0</v>
      </c>
      <c r="Q440" s="214">
        <v>1.0000000000000001E-05</v>
      </c>
      <c r="R440" s="214">
        <f>Q440*H440</f>
        <v>0.00010000000000000001</v>
      </c>
      <c r="S440" s="214">
        <v>0</v>
      </c>
      <c r="T440" s="215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16" t="s">
        <v>256</v>
      </c>
      <c r="AT440" s="216" t="s">
        <v>122</v>
      </c>
      <c r="AU440" s="216" t="s">
        <v>81</v>
      </c>
      <c r="AY440" s="18" t="s">
        <v>119</v>
      </c>
      <c r="BE440" s="217">
        <f>IF(N440="základní",J440,0)</f>
        <v>0</v>
      </c>
      <c r="BF440" s="217">
        <f>IF(N440="snížená",J440,0)</f>
        <v>0</v>
      </c>
      <c r="BG440" s="217">
        <f>IF(N440="zákl. přenesená",J440,0)</f>
        <v>0</v>
      </c>
      <c r="BH440" s="217">
        <f>IF(N440="sníž. přenesená",J440,0)</f>
        <v>0</v>
      </c>
      <c r="BI440" s="217">
        <f>IF(N440="nulová",J440,0)</f>
        <v>0</v>
      </c>
      <c r="BJ440" s="18" t="s">
        <v>79</v>
      </c>
      <c r="BK440" s="217">
        <f>ROUND(I440*H440,2)</f>
        <v>0</v>
      </c>
      <c r="BL440" s="18" t="s">
        <v>256</v>
      </c>
      <c r="BM440" s="216" t="s">
        <v>820</v>
      </c>
    </row>
    <row r="441" s="2" customFormat="1">
      <c r="A441" s="39"/>
      <c r="B441" s="40"/>
      <c r="C441" s="41"/>
      <c r="D441" s="218" t="s">
        <v>141</v>
      </c>
      <c r="E441" s="41"/>
      <c r="F441" s="219" t="s">
        <v>821</v>
      </c>
      <c r="G441" s="41"/>
      <c r="H441" s="41"/>
      <c r="I441" s="220"/>
      <c r="J441" s="41"/>
      <c r="K441" s="41"/>
      <c r="L441" s="45"/>
      <c r="M441" s="221"/>
      <c r="N441" s="222"/>
      <c r="O441" s="85"/>
      <c r="P441" s="85"/>
      <c r="Q441" s="85"/>
      <c r="R441" s="85"/>
      <c r="S441" s="85"/>
      <c r="T441" s="86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141</v>
      </c>
      <c r="AU441" s="18" t="s">
        <v>81</v>
      </c>
    </row>
    <row r="442" s="13" customFormat="1">
      <c r="A442" s="13"/>
      <c r="B442" s="228"/>
      <c r="C442" s="229"/>
      <c r="D442" s="230" t="s">
        <v>173</v>
      </c>
      <c r="E442" s="229"/>
      <c r="F442" s="232" t="s">
        <v>822</v>
      </c>
      <c r="G442" s="229"/>
      <c r="H442" s="233">
        <v>10</v>
      </c>
      <c r="I442" s="234"/>
      <c r="J442" s="229"/>
      <c r="K442" s="229"/>
      <c r="L442" s="235"/>
      <c r="M442" s="236"/>
      <c r="N442" s="237"/>
      <c r="O442" s="237"/>
      <c r="P442" s="237"/>
      <c r="Q442" s="237"/>
      <c r="R442" s="237"/>
      <c r="S442" s="237"/>
      <c r="T442" s="238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9" t="s">
        <v>173</v>
      </c>
      <c r="AU442" s="239" t="s">
        <v>81</v>
      </c>
      <c r="AV442" s="13" t="s">
        <v>81</v>
      </c>
      <c r="AW442" s="13" t="s">
        <v>4</v>
      </c>
      <c r="AX442" s="13" t="s">
        <v>79</v>
      </c>
      <c r="AY442" s="239" t="s">
        <v>119</v>
      </c>
    </row>
    <row r="443" s="2" customFormat="1" ht="21.75" customHeight="1">
      <c r="A443" s="39"/>
      <c r="B443" s="40"/>
      <c r="C443" s="205" t="s">
        <v>823</v>
      </c>
      <c r="D443" s="205" t="s">
        <v>122</v>
      </c>
      <c r="E443" s="206" t="s">
        <v>824</v>
      </c>
      <c r="F443" s="207" t="s">
        <v>825</v>
      </c>
      <c r="G443" s="208" t="s">
        <v>329</v>
      </c>
      <c r="H443" s="209">
        <v>16</v>
      </c>
      <c r="I443" s="210"/>
      <c r="J443" s="211">
        <f>ROUND(I443*H443,2)</f>
        <v>0</v>
      </c>
      <c r="K443" s="207" t="s">
        <v>139</v>
      </c>
      <c r="L443" s="45"/>
      <c r="M443" s="212" t="s">
        <v>19</v>
      </c>
      <c r="N443" s="213" t="s">
        <v>42</v>
      </c>
      <c r="O443" s="85"/>
      <c r="P443" s="214">
        <f>O443*H443</f>
        <v>0</v>
      </c>
      <c r="Q443" s="214">
        <v>4.0000000000000003E-05</v>
      </c>
      <c r="R443" s="214">
        <f>Q443*H443</f>
        <v>0.00064000000000000005</v>
      </c>
      <c r="S443" s="214">
        <v>0</v>
      </c>
      <c r="T443" s="215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16" t="s">
        <v>256</v>
      </c>
      <c r="AT443" s="216" t="s">
        <v>122</v>
      </c>
      <c r="AU443" s="216" t="s">
        <v>81</v>
      </c>
      <c r="AY443" s="18" t="s">
        <v>119</v>
      </c>
      <c r="BE443" s="217">
        <f>IF(N443="základní",J443,0)</f>
        <v>0</v>
      </c>
      <c r="BF443" s="217">
        <f>IF(N443="snížená",J443,0)</f>
        <v>0</v>
      </c>
      <c r="BG443" s="217">
        <f>IF(N443="zákl. přenesená",J443,0)</f>
        <v>0</v>
      </c>
      <c r="BH443" s="217">
        <f>IF(N443="sníž. přenesená",J443,0)</f>
        <v>0</v>
      </c>
      <c r="BI443" s="217">
        <f>IF(N443="nulová",J443,0)</f>
        <v>0</v>
      </c>
      <c r="BJ443" s="18" t="s">
        <v>79</v>
      </c>
      <c r="BK443" s="217">
        <f>ROUND(I443*H443,2)</f>
        <v>0</v>
      </c>
      <c r="BL443" s="18" t="s">
        <v>256</v>
      </c>
      <c r="BM443" s="216" t="s">
        <v>826</v>
      </c>
    </row>
    <row r="444" s="2" customFormat="1">
      <c r="A444" s="39"/>
      <c r="B444" s="40"/>
      <c r="C444" s="41"/>
      <c r="D444" s="218" t="s">
        <v>141</v>
      </c>
      <c r="E444" s="41"/>
      <c r="F444" s="219" t="s">
        <v>827</v>
      </c>
      <c r="G444" s="41"/>
      <c r="H444" s="41"/>
      <c r="I444" s="220"/>
      <c r="J444" s="41"/>
      <c r="K444" s="41"/>
      <c r="L444" s="45"/>
      <c r="M444" s="221"/>
      <c r="N444" s="222"/>
      <c r="O444" s="85"/>
      <c r="P444" s="85"/>
      <c r="Q444" s="85"/>
      <c r="R444" s="85"/>
      <c r="S444" s="85"/>
      <c r="T444" s="86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141</v>
      </c>
      <c r="AU444" s="18" t="s">
        <v>81</v>
      </c>
    </row>
    <row r="445" s="13" customFormat="1">
      <c r="A445" s="13"/>
      <c r="B445" s="228"/>
      <c r="C445" s="229"/>
      <c r="D445" s="230" t="s">
        <v>173</v>
      </c>
      <c r="E445" s="229"/>
      <c r="F445" s="232" t="s">
        <v>828</v>
      </c>
      <c r="G445" s="229"/>
      <c r="H445" s="233">
        <v>16</v>
      </c>
      <c r="I445" s="234"/>
      <c r="J445" s="229"/>
      <c r="K445" s="229"/>
      <c r="L445" s="235"/>
      <c r="M445" s="236"/>
      <c r="N445" s="237"/>
      <c r="O445" s="237"/>
      <c r="P445" s="237"/>
      <c r="Q445" s="237"/>
      <c r="R445" s="237"/>
      <c r="S445" s="237"/>
      <c r="T445" s="238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9" t="s">
        <v>173</v>
      </c>
      <c r="AU445" s="239" t="s">
        <v>81</v>
      </c>
      <c r="AV445" s="13" t="s">
        <v>81</v>
      </c>
      <c r="AW445" s="13" t="s">
        <v>4</v>
      </c>
      <c r="AX445" s="13" t="s">
        <v>79</v>
      </c>
      <c r="AY445" s="239" t="s">
        <v>119</v>
      </c>
    </row>
    <row r="446" s="2" customFormat="1" ht="16.5" customHeight="1">
      <c r="A446" s="39"/>
      <c r="B446" s="40"/>
      <c r="C446" s="205" t="s">
        <v>829</v>
      </c>
      <c r="D446" s="205" t="s">
        <v>122</v>
      </c>
      <c r="E446" s="206" t="s">
        <v>830</v>
      </c>
      <c r="F446" s="207" t="s">
        <v>831</v>
      </c>
      <c r="G446" s="208" t="s">
        <v>183</v>
      </c>
      <c r="H446" s="209">
        <v>193.03999999999999</v>
      </c>
      <c r="I446" s="210"/>
      <c r="J446" s="211">
        <f>ROUND(I446*H446,2)</f>
        <v>0</v>
      </c>
      <c r="K446" s="207" t="s">
        <v>139</v>
      </c>
      <c r="L446" s="45"/>
      <c r="M446" s="212" t="s">
        <v>19</v>
      </c>
      <c r="N446" s="213" t="s">
        <v>42</v>
      </c>
      <c r="O446" s="85"/>
      <c r="P446" s="214">
        <f>O446*H446</f>
        <v>0</v>
      </c>
      <c r="Q446" s="214">
        <v>0</v>
      </c>
      <c r="R446" s="214">
        <f>Q446*H446</f>
        <v>0</v>
      </c>
      <c r="S446" s="214">
        <v>0</v>
      </c>
      <c r="T446" s="215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16" t="s">
        <v>256</v>
      </c>
      <c r="AT446" s="216" t="s">
        <v>122</v>
      </c>
      <c r="AU446" s="216" t="s">
        <v>81</v>
      </c>
      <c r="AY446" s="18" t="s">
        <v>119</v>
      </c>
      <c r="BE446" s="217">
        <f>IF(N446="základní",J446,0)</f>
        <v>0</v>
      </c>
      <c r="BF446" s="217">
        <f>IF(N446="snížená",J446,0)</f>
        <v>0</v>
      </c>
      <c r="BG446" s="217">
        <f>IF(N446="zákl. přenesená",J446,0)</f>
        <v>0</v>
      </c>
      <c r="BH446" s="217">
        <f>IF(N446="sníž. přenesená",J446,0)</f>
        <v>0</v>
      </c>
      <c r="BI446" s="217">
        <f>IF(N446="nulová",J446,0)</f>
        <v>0</v>
      </c>
      <c r="BJ446" s="18" t="s">
        <v>79</v>
      </c>
      <c r="BK446" s="217">
        <f>ROUND(I446*H446,2)</f>
        <v>0</v>
      </c>
      <c r="BL446" s="18" t="s">
        <v>256</v>
      </c>
      <c r="BM446" s="216" t="s">
        <v>832</v>
      </c>
    </row>
    <row r="447" s="2" customFormat="1">
      <c r="A447" s="39"/>
      <c r="B447" s="40"/>
      <c r="C447" s="41"/>
      <c r="D447" s="218" t="s">
        <v>141</v>
      </c>
      <c r="E447" s="41"/>
      <c r="F447" s="219" t="s">
        <v>833</v>
      </c>
      <c r="G447" s="41"/>
      <c r="H447" s="41"/>
      <c r="I447" s="220"/>
      <c r="J447" s="41"/>
      <c r="K447" s="41"/>
      <c r="L447" s="45"/>
      <c r="M447" s="221"/>
      <c r="N447" s="222"/>
      <c r="O447" s="85"/>
      <c r="P447" s="85"/>
      <c r="Q447" s="85"/>
      <c r="R447" s="85"/>
      <c r="S447" s="85"/>
      <c r="T447" s="86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141</v>
      </c>
      <c r="AU447" s="18" t="s">
        <v>81</v>
      </c>
    </row>
    <row r="448" s="13" customFormat="1">
      <c r="A448" s="13"/>
      <c r="B448" s="228"/>
      <c r="C448" s="229"/>
      <c r="D448" s="230" t="s">
        <v>173</v>
      </c>
      <c r="E448" s="231" t="s">
        <v>19</v>
      </c>
      <c r="F448" s="232" t="s">
        <v>834</v>
      </c>
      <c r="G448" s="229"/>
      <c r="H448" s="233">
        <v>25.25</v>
      </c>
      <c r="I448" s="234"/>
      <c r="J448" s="229"/>
      <c r="K448" s="229"/>
      <c r="L448" s="235"/>
      <c r="M448" s="236"/>
      <c r="N448" s="237"/>
      <c r="O448" s="237"/>
      <c r="P448" s="237"/>
      <c r="Q448" s="237"/>
      <c r="R448" s="237"/>
      <c r="S448" s="237"/>
      <c r="T448" s="238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9" t="s">
        <v>173</v>
      </c>
      <c r="AU448" s="239" t="s">
        <v>81</v>
      </c>
      <c r="AV448" s="13" t="s">
        <v>81</v>
      </c>
      <c r="AW448" s="13" t="s">
        <v>33</v>
      </c>
      <c r="AX448" s="13" t="s">
        <v>71</v>
      </c>
      <c r="AY448" s="239" t="s">
        <v>119</v>
      </c>
    </row>
    <row r="449" s="13" customFormat="1">
      <c r="A449" s="13"/>
      <c r="B449" s="228"/>
      <c r="C449" s="229"/>
      <c r="D449" s="230" t="s">
        <v>173</v>
      </c>
      <c r="E449" s="231" t="s">
        <v>19</v>
      </c>
      <c r="F449" s="232" t="s">
        <v>835</v>
      </c>
      <c r="G449" s="229"/>
      <c r="H449" s="233">
        <v>71.269999999999996</v>
      </c>
      <c r="I449" s="234"/>
      <c r="J449" s="229"/>
      <c r="K449" s="229"/>
      <c r="L449" s="235"/>
      <c r="M449" s="236"/>
      <c r="N449" s="237"/>
      <c r="O449" s="237"/>
      <c r="P449" s="237"/>
      <c r="Q449" s="237"/>
      <c r="R449" s="237"/>
      <c r="S449" s="237"/>
      <c r="T449" s="238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9" t="s">
        <v>173</v>
      </c>
      <c r="AU449" s="239" t="s">
        <v>81</v>
      </c>
      <c r="AV449" s="13" t="s">
        <v>81</v>
      </c>
      <c r="AW449" s="13" t="s">
        <v>33</v>
      </c>
      <c r="AX449" s="13" t="s">
        <v>71</v>
      </c>
      <c r="AY449" s="239" t="s">
        <v>119</v>
      </c>
    </row>
    <row r="450" s="14" customFormat="1">
      <c r="A450" s="14"/>
      <c r="B450" s="240"/>
      <c r="C450" s="241"/>
      <c r="D450" s="230" t="s">
        <v>173</v>
      </c>
      <c r="E450" s="242" t="s">
        <v>19</v>
      </c>
      <c r="F450" s="243" t="s">
        <v>187</v>
      </c>
      <c r="G450" s="241"/>
      <c r="H450" s="244">
        <v>96.519999999999996</v>
      </c>
      <c r="I450" s="245"/>
      <c r="J450" s="241"/>
      <c r="K450" s="241"/>
      <c r="L450" s="246"/>
      <c r="M450" s="247"/>
      <c r="N450" s="248"/>
      <c r="O450" s="248"/>
      <c r="P450" s="248"/>
      <c r="Q450" s="248"/>
      <c r="R450" s="248"/>
      <c r="S450" s="248"/>
      <c r="T450" s="249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0" t="s">
        <v>173</v>
      </c>
      <c r="AU450" s="250" t="s">
        <v>81</v>
      </c>
      <c r="AV450" s="14" t="s">
        <v>145</v>
      </c>
      <c r="AW450" s="14" t="s">
        <v>33</v>
      </c>
      <c r="AX450" s="14" t="s">
        <v>79</v>
      </c>
      <c r="AY450" s="250" t="s">
        <v>119</v>
      </c>
    </row>
    <row r="451" s="13" customFormat="1">
      <c r="A451" s="13"/>
      <c r="B451" s="228"/>
      <c r="C451" s="229"/>
      <c r="D451" s="230" t="s">
        <v>173</v>
      </c>
      <c r="E451" s="229"/>
      <c r="F451" s="232" t="s">
        <v>836</v>
      </c>
      <c r="G451" s="229"/>
      <c r="H451" s="233">
        <v>193.03999999999999</v>
      </c>
      <c r="I451" s="234"/>
      <c r="J451" s="229"/>
      <c r="K451" s="229"/>
      <c r="L451" s="235"/>
      <c r="M451" s="236"/>
      <c r="N451" s="237"/>
      <c r="O451" s="237"/>
      <c r="P451" s="237"/>
      <c r="Q451" s="237"/>
      <c r="R451" s="237"/>
      <c r="S451" s="237"/>
      <c r="T451" s="238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9" t="s">
        <v>173</v>
      </c>
      <c r="AU451" s="239" t="s">
        <v>81</v>
      </c>
      <c r="AV451" s="13" t="s">
        <v>81</v>
      </c>
      <c r="AW451" s="13" t="s">
        <v>4</v>
      </c>
      <c r="AX451" s="13" t="s">
        <v>79</v>
      </c>
      <c r="AY451" s="239" t="s">
        <v>119</v>
      </c>
    </row>
    <row r="452" s="2" customFormat="1" ht="16.5" customHeight="1">
      <c r="A452" s="39"/>
      <c r="B452" s="40"/>
      <c r="C452" s="205" t="s">
        <v>837</v>
      </c>
      <c r="D452" s="205" t="s">
        <v>122</v>
      </c>
      <c r="E452" s="206" t="s">
        <v>838</v>
      </c>
      <c r="F452" s="207" t="s">
        <v>839</v>
      </c>
      <c r="G452" s="208" t="s">
        <v>183</v>
      </c>
      <c r="H452" s="209">
        <v>46.359999999999999</v>
      </c>
      <c r="I452" s="210"/>
      <c r="J452" s="211">
        <f>ROUND(I452*H452,2)</f>
        <v>0</v>
      </c>
      <c r="K452" s="207" t="s">
        <v>139</v>
      </c>
      <c r="L452" s="45"/>
      <c r="M452" s="212" t="s">
        <v>19</v>
      </c>
      <c r="N452" s="213" t="s">
        <v>42</v>
      </c>
      <c r="O452" s="85"/>
      <c r="P452" s="214">
        <f>O452*H452</f>
        <v>0</v>
      </c>
      <c r="Q452" s="214">
        <v>0</v>
      </c>
      <c r="R452" s="214">
        <f>Q452*H452</f>
        <v>0</v>
      </c>
      <c r="S452" s="214">
        <v>0</v>
      </c>
      <c r="T452" s="215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16" t="s">
        <v>256</v>
      </c>
      <c r="AT452" s="216" t="s">
        <v>122</v>
      </c>
      <c r="AU452" s="216" t="s">
        <v>81</v>
      </c>
      <c r="AY452" s="18" t="s">
        <v>119</v>
      </c>
      <c r="BE452" s="217">
        <f>IF(N452="základní",J452,0)</f>
        <v>0</v>
      </c>
      <c r="BF452" s="217">
        <f>IF(N452="snížená",J452,0)</f>
        <v>0</v>
      </c>
      <c r="BG452" s="217">
        <f>IF(N452="zákl. přenesená",J452,0)</f>
        <v>0</v>
      </c>
      <c r="BH452" s="217">
        <f>IF(N452="sníž. přenesená",J452,0)</f>
        <v>0</v>
      </c>
      <c r="BI452" s="217">
        <f>IF(N452="nulová",J452,0)</f>
        <v>0</v>
      </c>
      <c r="BJ452" s="18" t="s">
        <v>79</v>
      </c>
      <c r="BK452" s="217">
        <f>ROUND(I452*H452,2)</f>
        <v>0</v>
      </c>
      <c r="BL452" s="18" t="s">
        <v>256</v>
      </c>
      <c r="BM452" s="216" t="s">
        <v>840</v>
      </c>
    </row>
    <row r="453" s="2" customFormat="1">
      <c r="A453" s="39"/>
      <c r="B453" s="40"/>
      <c r="C453" s="41"/>
      <c r="D453" s="218" t="s">
        <v>141</v>
      </c>
      <c r="E453" s="41"/>
      <c r="F453" s="219" t="s">
        <v>841</v>
      </c>
      <c r="G453" s="41"/>
      <c r="H453" s="41"/>
      <c r="I453" s="220"/>
      <c r="J453" s="41"/>
      <c r="K453" s="41"/>
      <c r="L453" s="45"/>
      <c r="M453" s="221"/>
      <c r="N453" s="222"/>
      <c r="O453" s="85"/>
      <c r="P453" s="85"/>
      <c r="Q453" s="85"/>
      <c r="R453" s="85"/>
      <c r="S453" s="85"/>
      <c r="T453" s="86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141</v>
      </c>
      <c r="AU453" s="18" t="s">
        <v>81</v>
      </c>
    </row>
    <row r="454" s="13" customFormat="1">
      <c r="A454" s="13"/>
      <c r="B454" s="228"/>
      <c r="C454" s="229"/>
      <c r="D454" s="230" t="s">
        <v>173</v>
      </c>
      <c r="E454" s="231" t="s">
        <v>19</v>
      </c>
      <c r="F454" s="232" t="s">
        <v>842</v>
      </c>
      <c r="G454" s="229"/>
      <c r="H454" s="233">
        <v>23.18</v>
      </c>
      <c r="I454" s="234"/>
      <c r="J454" s="229"/>
      <c r="K454" s="229"/>
      <c r="L454" s="235"/>
      <c r="M454" s="236"/>
      <c r="N454" s="237"/>
      <c r="O454" s="237"/>
      <c r="P454" s="237"/>
      <c r="Q454" s="237"/>
      <c r="R454" s="237"/>
      <c r="S454" s="237"/>
      <c r="T454" s="238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9" t="s">
        <v>173</v>
      </c>
      <c r="AU454" s="239" t="s">
        <v>81</v>
      </c>
      <c r="AV454" s="13" t="s">
        <v>81</v>
      </c>
      <c r="AW454" s="13" t="s">
        <v>33</v>
      </c>
      <c r="AX454" s="13" t="s">
        <v>79</v>
      </c>
      <c r="AY454" s="239" t="s">
        <v>119</v>
      </c>
    </row>
    <row r="455" s="13" customFormat="1">
      <c r="A455" s="13"/>
      <c r="B455" s="228"/>
      <c r="C455" s="229"/>
      <c r="D455" s="230" t="s">
        <v>173</v>
      </c>
      <c r="E455" s="229"/>
      <c r="F455" s="232" t="s">
        <v>843</v>
      </c>
      <c r="G455" s="229"/>
      <c r="H455" s="233">
        <v>46.359999999999999</v>
      </c>
      <c r="I455" s="234"/>
      <c r="J455" s="229"/>
      <c r="K455" s="229"/>
      <c r="L455" s="235"/>
      <c r="M455" s="236"/>
      <c r="N455" s="237"/>
      <c r="O455" s="237"/>
      <c r="P455" s="237"/>
      <c r="Q455" s="237"/>
      <c r="R455" s="237"/>
      <c r="S455" s="237"/>
      <c r="T455" s="238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9" t="s">
        <v>173</v>
      </c>
      <c r="AU455" s="239" t="s">
        <v>81</v>
      </c>
      <c r="AV455" s="13" t="s">
        <v>81</v>
      </c>
      <c r="AW455" s="13" t="s">
        <v>4</v>
      </c>
      <c r="AX455" s="13" t="s">
        <v>79</v>
      </c>
      <c r="AY455" s="239" t="s">
        <v>119</v>
      </c>
    </row>
    <row r="456" s="2" customFormat="1" ht="16.5" customHeight="1">
      <c r="A456" s="39"/>
      <c r="B456" s="40"/>
      <c r="C456" s="205" t="s">
        <v>844</v>
      </c>
      <c r="D456" s="205" t="s">
        <v>122</v>
      </c>
      <c r="E456" s="206" t="s">
        <v>845</v>
      </c>
      <c r="F456" s="207" t="s">
        <v>846</v>
      </c>
      <c r="G456" s="208" t="s">
        <v>183</v>
      </c>
      <c r="H456" s="209">
        <v>297.60000000000002</v>
      </c>
      <c r="I456" s="210"/>
      <c r="J456" s="211">
        <f>ROUND(I456*H456,2)</f>
        <v>0</v>
      </c>
      <c r="K456" s="207" t="s">
        <v>139</v>
      </c>
      <c r="L456" s="45"/>
      <c r="M456" s="212" t="s">
        <v>19</v>
      </c>
      <c r="N456" s="213" t="s">
        <v>42</v>
      </c>
      <c r="O456" s="85"/>
      <c r="P456" s="214">
        <f>O456*H456</f>
        <v>0</v>
      </c>
      <c r="Q456" s="214">
        <v>0</v>
      </c>
      <c r="R456" s="214">
        <f>Q456*H456</f>
        <v>0</v>
      </c>
      <c r="S456" s="214">
        <v>0</v>
      </c>
      <c r="T456" s="215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16" t="s">
        <v>256</v>
      </c>
      <c r="AT456" s="216" t="s">
        <v>122</v>
      </c>
      <c r="AU456" s="216" t="s">
        <v>81</v>
      </c>
      <c r="AY456" s="18" t="s">
        <v>119</v>
      </c>
      <c r="BE456" s="217">
        <f>IF(N456="základní",J456,0)</f>
        <v>0</v>
      </c>
      <c r="BF456" s="217">
        <f>IF(N456="snížená",J456,0)</f>
        <v>0</v>
      </c>
      <c r="BG456" s="217">
        <f>IF(N456="zákl. přenesená",J456,0)</f>
        <v>0</v>
      </c>
      <c r="BH456" s="217">
        <f>IF(N456="sníž. přenesená",J456,0)</f>
        <v>0</v>
      </c>
      <c r="BI456" s="217">
        <f>IF(N456="nulová",J456,0)</f>
        <v>0</v>
      </c>
      <c r="BJ456" s="18" t="s">
        <v>79</v>
      </c>
      <c r="BK456" s="217">
        <f>ROUND(I456*H456,2)</f>
        <v>0</v>
      </c>
      <c r="BL456" s="18" t="s">
        <v>256</v>
      </c>
      <c r="BM456" s="216" t="s">
        <v>847</v>
      </c>
    </row>
    <row r="457" s="2" customFormat="1">
      <c r="A457" s="39"/>
      <c r="B457" s="40"/>
      <c r="C457" s="41"/>
      <c r="D457" s="218" t="s">
        <v>141</v>
      </c>
      <c r="E457" s="41"/>
      <c r="F457" s="219" t="s">
        <v>848</v>
      </c>
      <c r="G457" s="41"/>
      <c r="H457" s="41"/>
      <c r="I457" s="220"/>
      <c r="J457" s="41"/>
      <c r="K457" s="41"/>
      <c r="L457" s="45"/>
      <c r="M457" s="221"/>
      <c r="N457" s="222"/>
      <c r="O457" s="85"/>
      <c r="P457" s="85"/>
      <c r="Q457" s="85"/>
      <c r="R457" s="85"/>
      <c r="S457" s="85"/>
      <c r="T457" s="86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141</v>
      </c>
      <c r="AU457" s="18" t="s">
        <v>81</v>
      </c>
    </row>
    <row r="458" s="13" customFormat="1">
      <c r="A458" s="13"/>
      <c r="B458" s="228"/>
      <c r="C458" s="229"/>
      <c r="D458" s="230" t="s">
        <v>173</v>
      </c>
      <c r="E458" s="231" t="s">
        <v>19</v>
      </c>
      <c r="F458" s="232" t="s">
        <v>849</v>
      </c>
      <c r="G458" s="229"/>
      <c r="H458" s="233">
        <v>117.59999999999999</v>
      </c>
      <c r="I458" s="234"/>
      <c r="J458" s="229"/>
      <c r="K458" s="229"/>
      <c r="L458" s="235"/>
      <c r="M458" s="236"/>
      <c r="N458" s="237"/>
      <c r="O458" s="237"/>
      <c r="P458" s="237"/>
      <c r="Q458" s="237"/>
      <c r="R458" s="237"/>
      <c r="S458" s="237"/>
      <c r="T458" s="238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9" t="s">
        <v>173</v>
      </c>
      <c r="AU458" s="239" t="s">
        <v>81</v>
      </c>
      <c r="AV458" s="13" t="s">
        <v>81</v>
      </c>
      <c r="AW458" s="13" t="s">
        <v>33</v>
      </c>
      <c r="AX458" s="13" t="s">
        <v>71</v>
      </c>
      <c r="AY458" s="239" t="s">
        <v>119</v>
      </c>
    </row>
    <row r="459" s="13" customFormat="1">
      <c r="A459" s="13"/>
      <c r="B459" s="228"/>
      <c r="C459" s="229"/>
      <c r="D459" s="230" t="s">
        <v>173</v>
      </c>
      <c r="E459" s="231" t="s">
        <v>19</v>
      </c>
      <c r="F459" s="232" t="s">
        <v>850</v>
      </c>
      <c r="G459" s="229"/>
      <c r="H459" s="233">
        <v>31.199999999999999</v>
      </c>
      <c r="I459" s="234"/>
      <c r="J459" s="229"/>
      <c r="K459" s="229"/>
      <c r="L459" s="235"/>
      <c r="M459" s="236"/>
      <c r="N459" s="237"/>
      <c r="O459" s="237"/>
      <c r="P459" s="237"/>
      <c r="Q459" s="237"/>
      <c r="R459" s="237"/>
      <c r="S459" s="237"/>
      <c r="T459" s="238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9" t="s">
        <v>173</v>
      </c>
      <c r="AU459" s="239" t="s">
        <v>81</v>
      </c>
      <c r="AV459" s="13" t="s">
        <v>81</v>
      </c>
      <c r="AW459" s="13" t="s">
        <v>33</v>
      </c>
      <c r="AX459" s="13" t="s">
        <v>71</v>
      </c>
      <c r="AY459" s="239" t="s">
        <v>119</v>
      </c>
    </row>
    <row r="460" s="14" customFormat="1">
      <c r="A460" s="14"/>
      <c r="B460" s="240"/>
      <c r="C460" s="241"/>
      <c r="D460" s="230" t="s">
        <v>173</v>
      </c>
      <c r="E460" s="242" t="s">
        <v>19</v>
      </c>
      <c r="F460" s="243" t="s">
        <v>187</v>
      </c>
      <c r="G460" s="241"/>
      <c r="H460" s="244">
        <v>148.80000000000001</v>
      </c>
      <c r="I460" s="245"/>
      <c r="J460" s="241"/>
      <c r="K460" s="241"/>
      <c r="L460" s="246"/>
      <c r="M460" s="247"/>
      <c r="N460" s="248"/>
      <c r="O460" s="248"/>
      <c r="P460" s="248"/>
      <c r="Q460" s="248"/>
      <c r="R460" s="248"/>
      <c r="S460" s="248"/>
      <c r="T460" s="249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0" t="s">
        <v>173</v>
      </c>
      <c r="AU460" s="250" t="s">
        <v>81</v>
      </c>
      <c r="AV460" s="14" t="s">
        <v>145</v>
      </c>
      <c r="AW460" s="14" t="s">
        <v>33</v>
      </c>
      <c r="AX460" s="14" t="s">
        <v>79</v>
      </c>
      <c r="AY460" s="250" t="s">
        <v>119</v>
      </c>
    </row>
    <row r="461" s="13" customFormat="1">
      <c r="A461" s="13"/>
      <c r="B461" s="228"/>
      <c r="C461" s="229"/>
      <c r="D461" s="230" t="s">
        <v>173</v>
      </c>
      <c r="E461" s="229"/>
      <c r="F461" s="232" t="s">
        <v>851</v>
      </c>
      <c r="G461" s="229"/>
      <c r="H461" s="233">
        <v>297.60000000000002</v>
      </c>
      <c r="I461" s="234"/>
      <c r="J461" s="229"/>
      <c r="K461" s="229"/>
      <c r="L461" s="235"/>
      <c r="M461" s="236"/>
      <c r="N461" s="237"/>
      <c r="O461" s="237"/>
      <c r="P461" s="237"/>
      <c r="Q461" s="237"/>
      <c r="R461" s="237"/>
      <c r="S461" s="237"/>
      <c r="T461" s="238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9" t="s">
        <v>173</v>
      </c>
      <c r="AU461" s="239" t="s">
        <v>81</v>
      </c>
      <c r="AV461" s="13" t="s">
        <v>81</v>
      </c>
      <c r="AW461" s="13" t="s">
        <v>4</v>
      </c>
      <c r="AX461" s="13" t="s">
        <v>79</v>
      </c>
      <c r="AY461" s="239" t="s">
        <v>119</v>
      </c>
    </row>
    <row r="462" s="2" customFormat="1" ht="16.5" customHeight="1">
      <c r="A462" s="39"/>
      <c r="B462" s="40"/>
      <c r="C462" s="251" t="s">
        <v>852</v>
      </c>
      <c r="D462" s="251" t="s">
        <v>306</v>
      </c>
      <c r="E462" s="252" t="s">
        <v>853</v>
      </c>
      <c r="F462" s="253" t="s">
        <v>854</v>
      </c>
      <c r="G462" s="254" t="s">
        <v>183</v>
      </c>
      <c r="H462" s="255">
        <v>584.95899999999995</v>
      </c>
      <c r="I462" s="256"/>
      <c r="J462" s="257">
        <f>ROUND(I462*H462,2)</f>
        <v>0</v>
      </c>
      <c r="K462" s="253" t="s">
        <v>139</v>
      </c>
      <c r="L462" s="258"/>
      <c r="M462" s="259" t="s">
        <v>19</v>
      </c>
      <c r="N462" s="260" t="s">
        <v>42</v>
      </c>
      <c r="O462" s="85"/>
      <c r="P462" s="214">
        <f>O462*H462</f>
        <v>0</v>
      </c>
      <c r="Q462" s="214">
        <v>0.00020000000000000001</v>
      </c>
      <c r="R462" s="214">
        <f>Q462*H462</f>
        <v>0.11699179999999999</v>
      </c>
      <c r="S462" s="214">
        <v>0</v>
      </c>
      <c r="T462" s="215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16" t="s">
        <v>309</v>
      </c>
      <c r="AT462" s="216" t="s">
        <v>306</v>
      </c>
      <c r="AU462" s="216" t="s">
        <v>81</v>
      </c>
      <c r="AY462" s="18" t="s">
        <v>119</v>
      </c>
      <c r="BE462" s="217">
        <f>IF(N462="základní",J462,0)</f>
        <v>0</v>
      </c>
      <c r="BF462" s="217">
        <f>IF(N462="snížená",J462,0)</f>
        <v>0</v>
      </c>
      <c r="BG462" s="217">
        <f>IF(N462="zákl. přenesená",J462,0)</f>
        <v>0</v>
      </c>
      <c r="BH462" s="217">
        <f>IF(N462="sníž. přenesená",J462,0)</f>
        <v>0</v>
      </c>
      <c r="BI462" s="217">
        <f>IF(N462="nulová",J462,0)</f>
        <v>0</v>
      </c>
      <c r="BJ462" s="18" t="s">
        <v>79</v>
      </c>
      <c r="BK462" s="217">
        <f>ROUND(I462*H462,2)</f>
        <v>0</v>
      </c>
      <c r="BL462" s="18" t="s">
        <v>256</v>
      </c>
      <c r="BM462" s="216" t="s">
        <v>855</v>
      </c>
    </row>
    <row r="463" s="13" customFormat="1">
      <c r="A463" s="13"/>
      <c r="B463" s="228"/>
      <c r="C463" s="229"/>
      <c r="D463" s="230" t="s">
        <v>173</v>
      </c>
      <c r="E463" s="231" t="s">
        <v>19</v>
      </c>
      <c r="F463" s="232" t="s">
        <v>856</v>
      </c>
      <c r="G463" s="229"/>
      <c r="H463" s="233">
        <v>508.66000000000002</v>
      </c>
      <c r="I463" s="234"/>
      <c r="J463" s="229"/>
      <c r="K463" s="229"/>
      <c r="L463" s="235"/>
      <c r="M463" s="236"/>
      <c r="N463" s="237"/>
      <c r="O463" s="237"/>
      <c r="P463" s="237"/>
      <c r="Q463" s="237"/>
      <c r="R463" s="237"/>
      <c r="S463" s="237"/>
      <c r="T463" s="238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9" t="s">
        <v>173</v>
      </c>
      <c r="AU463" s="239" t="s">
        <v>81</v>
      </c>
      <c r="AV463" s="13" t="s">
        <v>81</v>
      </c>
      <c r="AW463" s="13" t="s">
        <v>33</v>
      </c>
      <c r="AX463" s="13" t="s">
        <v>79</v>
      </c>
      <c r="AY463" s="239" t="s">
        <v>119</v>
      </c>
    </row>
    <row r="464" s="13" customFormat="1">
      <c r="A464" s="13"/>
      <c r="B464" s="228"/>
      <c r="C464" s="229"/>
      <c r="D464" s="230" t="s">
        <v>173</v>
      </c>
      <c r="E464" s="229"/>
      <c r="F464" s="232" t="s">
        <v>857</v>
      </c>
      <c r="G464" s="229"/>
      <c r="H464" s="233">
        <v>584.95899999999995</v>
      </c>
      <c r="I464" s="234"/>
      <c r="J464" s="229"/>
      <c r="K464" s="229"/>
      <c r="L464" s="235"/>
      <c r="M464" s="236"/>
      <c r="N464" s="237"/>
      <c r="O464" s="237"/>
      <c r="P464" s="237"/>
      <c r="Q464" s="237"/>
      <c r="R464" s="237"/>
      <c r="S464" s="237"/>
      <c r="T464" s="238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9" t="s">
        <v>173</v>
      </c>
      <c r="AU464" s="239" t="s">
        <v>81</v>
      </c>
      <c r="AV464" s="13" t="s">
        <v>81</v>
      </c>
      <c r="AW464" s="13" t="s">
        <v>4</v>
      </c>
      <c r="AX464" s="13" t="s">
        <v>79</v>
      </c>
      <c r="AY464" s="239" t="s">
        <v>119</v>
      </c>
    </row>
    <row r="465" s="2" customFormat="1" ht="24.15" customHeight="1">
      <c r="A465" s="39"/>
      <c r="B465" s="40"/>
      <c r="C465" s="205" t="s">
        <v>858</v>
      </c>
      <c r="D465" s="205" t="s">
        <v>122</v>
      </c>
      <c r="E465" s="206" t="s">
        <v>859</v>
      </c>
      <c r="F465" s="207" t="s">
        <v>860</v>
      </c>
      <c r="G465" s="208" t="s">
        <v>170</v>
      </c>
      <c r="H465" s="209">
        <v>679.05999999999995</v>
      </c>
      <c r="I465" s="210"/>
      <c r="J465" s="211">
        <f>ROUND(I465*H465,2)</f>
        <v>0</v>
      </c>
      <c r="K465" s="207" t="s">
        <v>139</v>
      </c>
      <c r="L465" s="45"/>
      <c r="M465" s="212" t="s">
        <v>19</v>
      </c>
      <c r="N465" s="213" t="s">
        <v>42</v>
      </c>
      <c r="O465" s="85"/>
      <c r="P465" s="214">
        <f>O465*H465</f>
        <v>0</v>
      </c>
      <c r="Q465" s="214">
        <v>0</v>
      </c>
      <c r="R465" s="214">
        <f>Q465*H465</f>
        <v>0</v>
      </c>
      <c r="S465" s="214">
        <v>0</v>
      </c>
      <c r="T465" s="215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16" t="s">
        <v>256</v>
      </c>
      <c r="AT465" s="216" t="s">
        <v>122</v>
      </c>
      <c r="AU465" s="216" t="s">
        <v>81</v>
      </c>
      <c r="AY465" s="18" t="s">
        <v>119</v>
      </c>
      <c r="BE465" s="217">
        <f>IF(N465="základní",J465,0)</f>
        <v>0</v>
      </c>
      <c r="BF465" s="217">
        <f>IF(N465="snížená",J465,0)</f>
        <v>0</v>
      </c>
      <c r="BG465" s="217">
        <f>IF(N465="zákl. přenesená",J465,0)</f>
        <v>0</v>
      </c>
      <c r="BH465" s="217">
        <f>IF(N465="sníž. přenesená",J465,0)</f>
        <v>0</v>
      </c>
      <c r="BI465" s="217">
        <f>IF(N465="nulová",J465,0)</f>
        <v>0</v>
      </c>
      <c r="BJ465" s="18" t="s">
        <v>79</v>
      </c>
      <c r="BK465" s="217">
        <f>ROUND(I465*H465,2)</f>
        <v>0</v>
      </c>
      <c r="BL465" s="18" t="s">
        <v>256</v>
      </c>
      <c r="BM465" s="216" t="s">
        <v>861</v>
      </c>
    </row>
    <row r="466" s="2" customFormat="1">
      <c r="A466" s="39"/>
      <c r="B466" s="40"/>
      <c r="C466" s="41"/>
      <c r="D466" s="218" t="s">
        <v>141</v>
      </c>
      <c r="E466" s="41"/>
      <c r="F466" s="219" t="s">
        <v>862</v>
      </c>
      <c r="G466" s="41"/>
      <c r="H466" s="41"/>
      <c r="I466" s="220"/>
      <c r="J466" s="41"/>
      <c r="K466" s="41"/>
      <c r="L466" s="45"/>
      <c r="M466" s="221"/>
      <c r="N466" s="222"/>
      <c r="O466" s="85"/>
      <c r="P466" s="85"/>
      <c r="Q466" s="85"/>
      <c r="R466" s="85"/>
      <c r="S466" s="85"/>
      <c r="T466" s="86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141</v>
      </c>
      <c r="AU466" s="18" t="s">
        <v>81</v>
      </c>
    </row>
    <row r="467" s="2" customFormat="1" ht="16.5" customHeight="1">
      <c r="A467" s="39"/>
      <c r="B467" s="40"/>
      <c r="C467" s="205" t="s">
        <v>863</v>
      </c>
      <c r="D467" s="205" t="s">
        <v>122</v>
      </c>
      <c r="E467" s="206" t="s">
        <v>864</v>
      </c>
      <c r="F467" s="207" t="s">
        <v>865</v>
      </c>
      <c r="G467" s="208" t="s">
        <v>170</v>
      </c>
      <c r="H467" s="209">
        <v>768.83000000000004</v>
      </c>
      <c r="I467" s="210"/>
      <c r="J467" s="211">
        <f>ROUND(I467*H467,2)</f>
        <v>0</v>
      </c>
      <c r="K467" s="207" t="s">
        <v>139</v>
      </c>
      <c r="L467" s="45"/>
      <c r="M467" s="212" t="s">
        <v>19</v>
      </c>
      <c r="N467" s="213" t="s">
        <v>42</v>
      </c>
      <c r="O467" s="85"/>
      <c r="P467" s="214">
        <f>O467*H467</f>
        <v>0</v>
      </c>
      <c r="Q467" s="214">
        <v>0</v>
      </c>
      <c r="R467" s="214">
        <f>Q467*H467</f>
        <v>0</v>
      </c>
      <c r="S467" s="214">
        <v>0.00012999999999999999</v>
      </c>
      <c r="T467" s="215">
        <f>S467*H467</f>
        <v>0.099947899999999992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16" t="s">
        <v>256</v>
      </c>
      <c r="AT467" s="216" t="s">
        <v>122</v>
      </c>
      <c r="AU467" s="216" t="s">
        <v>81</v>
      </c>
      <c r="AY467" s="18" t="s">
        <v>119</v>
      </c>
      <c r="BE467" s="217">
        <f>IF(N467="základní",J467,0)</f>
        <v>0</v>
      </c>
      <c r="BF467" s="217">
        <f>IF(N467="snížená",J467,0)</f>
        <v>0</v>
      </c>
      <c r="BG467" s="217">
        <f>IF(N467="zákl. přenesená",J467,0)</f>
        <v>0</v>
      </c>
      <c r="BH467" s="217">
        <f>IF(N467="sníž. přenesená",J467,0)</f>
        <v>0</v>
      </c>
      <c r="BI467" s="217">
        <f>IF(N467="nulová",J467,0)</f>
        <v>0</v>
      </c>
      <c r="BJ467" s="18" t="s">
        <v>79</v>
      </c>
      <c r="BK467" s="217">
        <f>ROUND(I467*H467,2)</f>
        <v>0</v>
      </c>
      <c r="BL467" s="18" t="s">
        <v>256</v>
      </c>
      <c r="BM467" s="216" t="s">
        <v>866</v>
      </c>
    </row>
    <row r="468" s="2" customFormat="1">
      <c r="A468" s="39"/>
      <c r="B468" s="40"/>
      <c r="C468" s="41"/>
      <c r="D468" s="218" t="s">
        <v>141</v>
      </c>
      <c r="E468" s="41"/>
      <c r="F468" s="219" t="s">
        <v>867</v>
      </c>
      <c r="G468" s="41"/>
      <c r="H468" s="41"/>
      <c r="I468" s="220"/>
      <c r="J468" s="41"/>
      <c r="K468" s="41"/>
      <c r="L468" s="45"/>
      <c r="M468" s="221"/>
      <c r="N468" s="222"/>
      <c r="O468" s="85"/>
      <c r="P468" s="85"/>
      <c r="Q468" s="85"/>
      <c r="R468" s="85"/>
      <c r="S468" s="85"/>
      <c r="T468" s="86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141</v>
      </c>
      <c r="AU468" s="18" t="s">
        <v>81</v>
      </c>
    </row>
    <row r="469" s="13" customFormat="1">
      <c r="A469" s="13"/>
      <c r="B469" s="228"/>
      <c r="C469" s="229"/>
      <c r="D469" s="230" t="s">
        <v>173</v>
      </c>
      <c r="E469" s="231" t="s">
        <v>19</v>
      </c>
      <c r="F469" s="232" t="s">
        <v>298</v>
      </c>
      <c r="G469" s="229"/>
      <c r="H469" s="233">
        <v>768.83000000000004</v>
      </c>
      <c r="I469" s="234"/>
      <c r="J469" s="229"/>
      <c r="K469" s="229"/>
      <c r="L469" s="235"/>
      <c r="M469" s="236"/>
      <c r="N469" s="237"/>
      <c r="O469" s="237"/>
      <c r="P469" s="237"/>
      <c r="Q469" s="237"/>
      <c r="R469" s="237"/>
      <c r="S469" s="237"/>
      <c r="T469" s="238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9" t="s">
        <v>173</v>
      </c>
      <c r="AU469" s="239" t="s">
        <v>81</v>
      </c>
      <c r="AV469" s="13" t="s">
        <v>81</v>
      </c>
      <c r="AW469" s="13" t="s">
        <v>33</v>
      </c>
      <c r="AX469" s="13" t="s">
        <v>79</v>
      </c>
      <c r="AY469" s="239" t="s">
        <v>119</v>
      </c>
    </row>
    <row r="470" s="2" customFormat="1" ht="16.5" customHeight="1">
      <c r="A470" s="39"/>
      <c r="B470" s="40"/>
      <c r="C470" s="205" t="s">
        <v>868</v>
      </c>
      <c r="D470" s="205" t="s">
        <v>122</v>
      </c>
      <c r="E470" s="206" t="s">
        <v>869</v>
      </c>
      <c r="F470" s="207" t="s">
        <v>870</v>
      </c>
      <c r="G470" s="208" t="s">
        <v>170</v>
      </c>
      <c r="H470" s="209">
        <v>1000</v>
      </c>
      <c r="I470" s="210"/>
      <c r="J470" s="211">
        <f>ROUND(I470*H470,2)</f>
        <v>0</v>
      </c>
      <c r="K470" s="207" t="s">
        <v>139</v>
      </c>
      <c r="L470" s="45"/>
      <c r="M470" s="212" t="s">
        <v>19</v>
      </c>
      <c r="N470" s="213" t="s">
        <v>42</v>
      </c>
      <c r="O470" s="85"/>
      <c r="P470" s="214">
        <f>O470*H470</f>
        <v>0</v>
      </c>
      <c r="Q470" s="214">
        <v>0.00013999999999999999</v>
      </c>
      <c r="R470" s="214">
        <f>Q470*H470</f>
        <v>0.13999999999999999</v>
      </c>
      <c r="S470" s="214">
        <v>0</v>
      </c>
      <c r="T470" s="215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16" t="s">
        <v>256</v>
      </c>
      <c r="AT470" s="216" t="s">
        <v>122</v>
      </c>
      <c r="AU470" s="216" t="s">
        <v>81</v>
      </c>
      <c r="AY470" s="18" t="s">
        <v>119</v>
      </c>
      <c r="BE470" s="217">
        <f>IF(N470="základní",J470,0)</f>
        <v>0</v>
      </c>
      <c r="BF470" s="217">
        <f>IF(N470="snížená",J470,0)</f>
        <v>0</v>
      </c>
      <c r="BG470" s="217">
        <f>IF(N470="zákl. přenesená",J470,0)</f>
        <v>0</v>
      </c>
      <c r="BH470" s="217">
        <f>IF(N470="sníž. přenesená",J470,0)</f>
        <v>0</v>
      </c>
      <c r="BI470" s="217">
        <f>IF(N470="nulová",J470,0)</f>
        <v>0</v>
      </c>
      <c r="BJ470" s="18" t="s">
        <v>79</v>
      </c>
      <c r="BK470" s="217">
        <f>ROUND(I470*H470,2)</f>
        <v>0</v>
      </c>
      <c r="BL470" s="18" t="s">
        <v>256</v>
      </c>
      <c r="BM470" s="216" t="s">
        <v>871</v>
      </c>
    </row>
    <row r="471" s="2" customFormat="1">
      <c r="A471" s="39"/>
      <c r="B471" s="40"/>
      <c r="C471" s="41"/>
      <c r="D471" s="218" t="s">
        <v>141</v>
      </c>
      <c r="E471" s="41"/>
      <c r="F471" s="219" t="s">
        <v>872</v>
      </c>
      <c r="G471" s="41"/>
      <c r="H471" s="41"/>
      <c r="I471" s="220"/>
      <c r="J471" s="41"/>
      <c r="K471" s="41"/>
      <c r="L471" s="45"/>
      <c r="M471" s="221"/>
      <c r="N471" s="222"/>
      <c r="O471" s="85"/>
      <c r="P471" s="85"/>
      <c r="Q471" s="85"/>
      <c r="R471" s="85"/>
      <c r="S471" s="85"/>
      <c r="T471" s="86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141</v>
      </c>
      <c r="AU471" s="18" t="s">
        <v>81</v>
      </c>
    </row>
    <row r="472" s="2" customFormat="1" ht="16.5" customHeight="1">
      <c r="A472" s="39"/>
      <c r="B472" s="40"/>
      <c r="C472" s="205" t="s">
        <v>873</v>
      </c>
      <c r="D472" s="205" t="s">
        <v>122</v>
      </c>
      <c r="E472" s="206" t="s">
        <v>874</v>
      </c>
      <c r="F472" s="207" t="s">
        <v>875</v>
      </c>
      <c r="G472" s="208" t="s">
        <v>329</v>
      </c>
      <c r="H472" s="209">
        <v>8</v>
      </c>
      <c r="I472" s="210"/>
      <c r="J472" s="211">
        <f>ROUND(I472*H472,2)</f>
        <v>0</v>
      </c>
      <c r="K472" s="207" t="s">
        <v>139</v>
      </c>
      <c r="L472" s="45"/>
      <c r="M472" s="212" t="s">
        <v>19</v>
      </c>
      <c r="N472" s="213" t="s">
        <v>42</v>
      </c>
      <c r="O472" s="85"/>
      <c r="P472" s="214">
        <f>O472*H472</f>
        <v>0</v>
      </c>
      <c r="Q472" s="214">
        <v>0</v>
      </c>
      <c r="R472" s="214">
        <f>Q472*H472</f>
        <v>0</v>
      </c>
      <c r="S472" s="214">
        <v>0.016500000000000001</v>
      </c>
      <c r="T472" s="215">
        <f>S472*H472</f>
        <v>0.13200000000000001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16" t="s">
        <v>256</v>
      </c>
      <c r="AT472" s="216" t="s">
        <v>122</v>
      </c>
      <c r="AU472" s="216" t="s">
        <v>81</v>
      </c>
      <c r="AY472" s="18" t="s">
        <v>119</v>
      </c>
      <c r="BE472" s="217">
        <f>IF(N472="základní",J472,0)</f>
        <v>0</v>
      </c>
      <c r="BF472" s="217">
        <f>IF(N472="snížená",J472,0)</f>
        <v>0</v>
      </c>
      <c r="BG472" s="217">
        <f>IF(N472="zákl. přenesená",J472,0)</f>
        <v>0</v>
      </c>
      <c r="BH472" s="217">
        <f>IF(N472="sníž. přenesená",J472,0)</f>
        <v>0</v>
      </c>
      <c r="BI472" s="217">
        <f>IF(N472="nulová",J472,0)</f>
        <v>0</v>
      </c>
      <c r="BJ472" s="18" t="s">
        <v>79</v>
      </c>
      <c r="BK472" s="217">
        <f>ROUND(I472*H472,2)</f>
        <v>0</v>
      </c>
      <c r="BL472" s="18" t="s">
        <v>256</v>
      </c>
      <c r="BM472" s="216" t="s">
        <v>876</v>
      </c>
    </row>
    <row r="473" s="2" customFormat="1">
      <c r="A473" s="39"/>
      <c r="B473" s="40"/>
      <c r="C473" s="41"/>
      <c r="D473" s="218" t="s">
        <v>141</v>
      </c>
      <c r="E473" s="41"/>
      <c r="F473" s="219" t="s">
        <v>877</v>
      </c>
      <c r="G473" s="41"/>
      <c r="H473" s="41"/>
      <c r="I473" s="220"/>
      <c r="J473" s="41"/>
      <c r="K473" s="41"/>
      <c r="L473" s="45"/>
      <c r="M473" s="221"/>
      <c r="N473" s="222"/>
      <c r="O473" s="85"/>
      <c r="P473" s="85"/>
      <c r="Q473" s="85"/>
      <c r="R473" s="85"/>
      <c r="S473" s="85"/>
      <c r="T473" s="86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18" t="s">
        <v>141</v>
      </c>
      <c r="AU473" s="18" t="s">
        <v>81</v>
      </c>
    </row>
    <row r="474" s="2" customFormat="1" ht="24.15" customHeight="1">
      <c r="A474" s="39"/>
      <c r="B474" s="40"/>
      <c r="C474" s="205" t="s">
        <v>878</v>
      </c>
      <c r="D474" s="205" t="s">
        <v>122</v>
      </c>
      <c r="E474" s="206" t="s">
        <v>879</v>
      </c>
      <c r="F474" s="207" t="s">
        <v>880</v>
      </c>
      <c r="G474" s="208" t="s">
        <v>253</v>
      </c>
      <c r="H474" s="209">
        <v>0.72799999999999998</v>
      </c>
      <c r="I474" s="210"/>
      <c r="J474" s="211">
        <f>ROUND(I474*H474,2)</f>
        <v>0</v>
      </c>
      <c r="K474" s="207" t="s">
        <v>139</v>
      </c>
      <c r="L474" s="45"/>
      <c r="M474" s="212" t="s">
        <v>19</v>
      </c>
      <c r="N474" s="213" t="s">
        <v>42</v>
      </c>
      <c r="O474" s="85"/>
      <c r="P474" s="214">
        <f>O474*H474</f>
        <v>0</v>
      </c>
      <c r="Q474" s="214">
        <v>0</v>
      </c>
      <c r="R474" s="214">
        <f>Q474*H474</f>
        <v>0</v>
      </c>
      <c r="S474" s="214">
        <v>0</v>
      </c>
      <c r="T474" s="215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16" t="s">
        <v>256</v>
      </c>
      <c r="AT474" s="216" t="s">
        <v>122</v>
      </c>
      <c r="AU474" s="216" t="s">
        <v>81</v>
      </c>
      <c r="AY474" s="18" t="s">
        <v>119</v>
      </c>
      <c r="BE474" s="217">
        <f>IF(N474="základní",J474,0)</f>
        <v>0</v>
      </c>
      <c r="BF474" s="217">
        <f>IF(N474="snížená",J474,0)</f>
        <v>0</v>
      </c>
      <c r="BG474" s="217">
        <f>IF(N474="zákl. přenesená",J474,0)</f>
        <v>0</v>
      </c>
      <c r="BH474" s="217">
        <f>IF(N474="sníž. přenesená",J474,0)</f>
        <v>0</v>
      </c>
      <c r="BI474" s="217">
        <f>IF(N474="nulová",J474,0)</f>
        <v>0</v>
      </c>
      <c r="BJ474" s="18" t="s">
        <v>79</v>
      </c>
      <c r="BK474" s="217">
        <f>ROUND(I474*H474,2)</f>
        <v>0</v>
      </c>
      <c r="BL474" s="18" t="s">
        <v>256</v>
      </c>
      <c r="BM474" s="216" t="s">
        <v>881</v>
      </c>
    </row>
    <row r="475" s="2" customFormat="1">
      <c r="A475" s="39"/>
      <c r="B475" s="40"/>
      <c r="C475" s="41"/>
      <c r="D475" s="218" t="s">
        <v>141</v>
      </c>
      <c r="E475" s="41"/>
      <c r="F475" s="219" t="s">
        <v>882</v>
      </c>
      <c r="G475" s="41"/>
      <c r="H475" s="41"/>
      <c r="I475" s="220"/>
      <c r="J475" s="41"/>
      <c r="K475" s="41"/>
      <c r="L475" s="45"/>
      <c r="M475" s="221"/>
      <c r="N475" s="222"/>
      <c r="O475" s="85"/>
      <c r="P475" s="85"/>
      <c r="Q475" s="85"/>
      <c r="R475" s="85"/>
      <c r="S475" s="85"/>
      <c r="T475" s="86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141</v>
      </c>
      <c r="AU475" s="18" t="s">
        <v>81</v>
      </c>
    </row>
    <row r="476" s="2" customFormat="1" ht="24.15" customHeight="1">
      <c r="A476" s="39"/>
      <c r="B476" s="40"/>
      <c r="C476" s="205" t="s">
        <v>883</v>
      </c>
      <c r="D476" s="205" t="s">
        <v>122</v>
      </c>
      <c r="E476" s="206" t="s">
        <v>884</v>
      </c>
      <c r="F476" s="207" t="s">
        <v>885</v>
      </c>
      <c r="G476" s="208" t="s">
        <v>253</v>
      </c>
      <c r="H476" s="209">
        <v>0.72799999999999998</v>
      </c>
      <c r="I476" s="210"/>
      <c r="J476" s="211">
        <f>ROUND(I476*H476,2)</f>
        <v>0</v>
      </c>
      <c r="K476" s="207" t="s">
        <v>139</v>
      </c>
      <c r="L476" s="45"/>
      <c r="M476" s="212" t="s">
        <v>19</v>
      </c>
      <c r="N476" s="213" t="s">
        <v>42</v>
      </c>
      <c r="O476" s="85"/>
      <c r="P476" s="214">
        <f>O476*H476</f>
        <v>0</v>
      </c>
      <c r="Q476" s="214">
        <v>0</v>
      </c>
      <c r="R476" s="214">
        <f>Q476*H476</f>
        <v>0</v>
      </c>
      <c r="S476" s="214">
        <v>0</v>
      </c>
      <c r="T476" s="215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16" t="s">
        <v>256</v>
      </c>
      <c r="AT476" s="216" t="s">
        <v>122</v>
      </c>
      <c r="AU476" s="216" t="s">
        <v>81</v>
      </c>
      <c r="AY476" s="18" t="s">
        <v>119</v>
      </c>
      <c r="BE476" s="217">
        <f>IF(N476="základní",J476,0)</f>
        <v>0</v>
      </c>
      <c r="BF476" s="217">
        <f>IF(N476="snížená",J476,0)</f>
        <v>0</v>
      </c>
      <c r="BG476" s="217">
        <f>IF(N476="zákl. přenesená",J476,0)</f>
        <v>0</v>
      </c>
      <c r="BH476" s="217">
        <f>IF(N476="sníž. přenesená",J476,0)</f>
        <v>0</v>
      </c>
      <c r="BI476" s="217">
        <f>IF(N476="nulová",J476,0)</f>
        <v>0</v>
      </c>
      <c r="BJ476" s="18" t="s">
        <v>79</v>
      </c>
      <c r="BK476" s="217">
        <f>ROUND(I476*H476,2)</f>
        <v>0</v>
      </c>
      <c r="BL476" s="18" t="s">
        <v>256</v>
      </c>
      <c r="BM476" s="216" t="s">
        <v>886</v>
      </c>
    </row>
    <row r="477" s="2" customFormat="1">
      <c r="A477" s="39"/>
      <c r="B477" s="40"/>
      <c r="C477" s="41"/>
      <c r="D477" s="218" t="s">
        <v>141</v>
      </c>
      <c r="E477" s="41"/>
      <c r="F477" s="219" t="s">
        <v>887</v>
      </c>
      <c r="G477" s="41"/>
      <c r="H477" s="41"/>
      <c r="I477" s="220"/>
      <c r="J477" s="41"/>
      <c r="K477" s="41"/>
      <c r="L477" s="45"/>
      <c r="M477" s="221"/>
      <c r="N477" s="222"/>
      <c r="O477" s="85"/>
      <c r="P477" s="85"/>
      <c r="Q477" s="85"/>
      <c r="R477" s="85"/>
      <c r="S477" s="85"/>
      <c r="T477" s="86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141</v>
      </c>
      <c r="AU477" s="18" t="s">
        <v>81</v>
      </c>
    </row>
    <row r="478" s="12" customFormat="1" ht="22.8" customHeight="1">
      <c r="A478" s="12"/>
      <c r="B478" s="189"/>
      <c r="C478" s="190"/>
      <c r="D478" s="191" t="s">
        <v>70</v>
      </c>
      <c r="E478" s="203" t="s">
        <v>888</v>
      </c>
      <c r="F478" s="203" t="s">
        <v>889</v>
      </c>
      <c r="G478" s="190"/>
      <c r="H478" s="190"/>
      <c r="I478" s="193"/>
      <c r="J478" s="204">
        <f>BK478</f>
        <v>0</v>
      </c>
      <c r="K478" s="190"/>
      <c r="L478" s="195"/>
      <c r="M478" s="196"/>
      <c r="N478" s="197"/>
      <c r="O478" s="197"/>
      <c r="P478" s="198">
        <f>SUM(P479:P510)</f>
        <v>0</v>
      </c>
      <c r="Q478" s="197"/>
      <c r="R478" s="198">
        <f>SUM(R479:R510)</f>
        <v>0.66877383999999995</v>
      </c>
      <c r="S478" s="197"/>
      <c r="T478" s="199">
        <f>SUM(T479:T510)</f>
        <v>0</v>
      </c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R478" s="200" t="s">
        <v>81</v>
      </c>
      <c r="AT478" s="201" t="s">
        <v>70</v>
      </c>
      <c r="AU478" s="201" t="s">
        <v>79</v>
      </c>
      <c r="AY478" s="200" t="s">
        <v>119</v>
      </c>
      <c r="BK478" s="202">
        <f>SUM(BK479:BK510)</f>
        <v>0</v>
      </c>
    </row>
    <row r="479" s="2" customFormat="1" ht="16.5" customHeight="1">
      <c r="A479" s="39"/>
      <c r="B479" s="40"/>
      <c r="C479" s="205" t="s">
        <v>890</v>
      </c>
      <c r="D479" s="205" t="s">
        <v>122</v>
      </c>
      <c r="E479" s="206" t="s">
        <v>891</v>
      </c>
      <c r="F479" s="207" t="s">
        <v>892</v>
      </c>
      <c r="G479" s="208" t="s">
        <v>170</v>
      </c>
      <c r="H479" s="209">
        <v>2373.9270000000001</v>
      </c>
      <c r="I479" s="210"/>
      <c r="J479" s="211">
        <f>ROUND(I479*H479,2)</f>
        <v>0</v>
      </c>
      <c r="K479" s="207" t="s">
        <v>139</v>
      </c>
      <c r="L479" s="45"/>
      <c r="M479" s="212" t="s">
        <v>19</v>
      </c>
      <c r="N479" s="213" t="s">
        <v>42</v>
      </c>
      <c r="O479" s="85"/>
      <c r="P479" s="214">
        <f>O479*H479</f>
        <v>0</v>
      </c>
      <c r="Q479" s="214">
        <v>0</v>
      </c>
      <c r="R479" s="214">
        <f>Q479*H479</f>
        <v>0</v>
      </c>
      <c r="S479" s="214">
        <v>0</v>
      </c>
      <c r="T479" s="215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16" t="s">
        <v>256</v>
      </c>
      <c r="AT479" s="216" t="s">
        <v>122</v>
      </c>
      <c r="AU479" s="216" t="s">
        <v>81</v>
      </c>
      <c r="AY479" s="18" t="s">
        <v>119</v>
      </c>
      <c r="BE479" s="217">
        <f>IF(N479="základní",J479,0)</f>
        <v>0</v>
      </c>
      <c r="BF479" s="217">
        <f>IF(N479="snížená",J479,0)</f>
        <v>0</v>
      </c>
      <c r="BG479" s="217">
        <f>IF(N479="zákl. přenesená",J479,0)</f>
        <v>0</v>
      </c>
      <c r="BH479" s="217">
        <f>IF(N479="sníž. přenesená",J479,0)</f>
        <v>0</v>
      </c>
      <c r="BI479" s="217">
        <f>IF(N479="nulová",J479,0)</f>
        <v>0</v>
      </c>
      <c r="BJ479" s="18" t="s">
        <v>79</v>
      </c>
      <c r="BK479" s="217">
        <f>ROUND(I479*H479,2)</f>
        <v>0</v>
      </c>
      <c r="BL479" s="18" t="s">
        <v>256</v>
      </c>
      <c r="BM479" s="216" t="s">
        <v>893</v>
      </c>
    </row>
    <row r="480" s="2" customFormat="1">
      <c r="A480" s="39"/>
      <c r="B480" s="40"/>
      <c r="C480" s="41"/>
      <c r="D480" s="218" t="s">
        <v>141</v>
      </c>
      <c r="E480" s="41"/>
      <c r="F480" s="219" t="s">
        <v>894</v>
      </c>
      <c r="G480" s="41"/>
      <c r="H480" s="41"/>
      <c r="I480" s="220"/>
      <c r="J480" s="41"/>
      <c r="K480" s="41"/>
      <c r="L480" s="45"/>
      <c r="M480" s="221"/>
      <c r="N480" s="222"/>
      <c r="O480" s="85"/>
      <c r="P480" s="85"/>
      <c r="Q480" s="85"/>
      <c r="R480" s="85"/>
      <c r="S480" s="85"/>
      <c r="T480" s="86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141</v>
      </c>
      <c r="AU480" s="18" t="s">
        <v>81</v>
      </c>
    </row>
    <row r="481" s="2" customFormat="1" ht="24.15" customHeight="1">
      <c r="A481" s="39"/>
      <c r="B481" s="40"/>
      <c r="C481" s="205" t="s">
        <v>895</v>
      </c>
      <c r="D481" s="205" t="s">
        <v>122</v>
      </c>
      <c r="E481" s="206" t="s">
        <v>896</v>
      </c>
      <c r="F481" s="207" t="s">
        <v>897</v>
      </c>
      <c r="G481" s="208" t="s">
        <v>170</v>
      </c>
      <c r="H481" s="209">
        <v>2403.029</v>
      </c>
      <c r="I481" s="210"/>
      <c r="J481" s="211">
        <f>ROUND(I481*H481,2)</f>
        <v>0</v>
      </c>
      <c r="K481" s="207" t="s">
        <v>139</v>
      </c>
      <c r="L481" s="45"/>
      <c r="M481" s="212" t="s">
        <v>19</v>
      </c>
      <c r="N481" s="213" t="s">
        <v>42</v>
      </c>
      <c r="O481" s="85"/>
      <c r="P481" s="214">
        <f>O481*H481</f>
        <v>0</v>
      </c>
      <c r="Q481" s="214">
        <v>0.00013999999999999999</v>
      </c>
      <c r="R481" s="214">
        <f>Q481*H481</f>
        <v>0.33642405999999997</v>
      </c>
      <c r="S481" s="214">
        <v>0</v>
      </c>
      <c r="T481" s="215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16" t="s">
        <v>256</v>
      </c>
      <c r="AT481" s="216" t="s">
        <v>122</v>
      </c>
      <c r="AU481" s="216" t="s">
        <v>81</v>
      </c>
      <c r="AY481" s="18" t="s">
        <v>119</v>
      </c>
      <c r="BE481" s="217">
        <f>IF(N481="základní",J481,0)</f>
        <v>0</v>
      </c>
      <c r="BF481" s="217">
        <f>IF(N481="snížená",J481,0)</f>
        <v>0</v>
      </c>
      <c r="BG481" s="217">
        <f>IF(N481="zákl. přenesená",J481,0)</f>
        <v>0</v>
      </c>
      <c r="BH481" s="217">
        <f>IF(N481="sníž. přenesená",J481,0)</f>
        <v>0</v>
      </c>
      <c r="BI481" s="217">
        <f>IF(N481="nulová",J481,0)</f>
        <v>0</v>
      </c>
      <c r="BJ481" s="18" t="s">
        <v>79</v>
      </c>
      <c r="BK481" s="217">
        <f>ROUND(I481*H481,2)</f>
        <v>0</v>
      </c>
      <c r="BL481" s="18" t="s">
        <v>256</v>
      </c>
      <c r="BM481" s="216" t="s">
        <v>898</v>
      </c>
    </row>
    <row r="482" s="2" customFormat="1">
      <c r="A482" s="39"/>
      <c r="B482" s="40"/>
      <c r="C482" s="41"/>
      <c r="D482" s="218" t="s">
        <v>141</v>
      </c>
      <c r="E482" s="41"/>
      <c r="F482" s="219" t="s">
        <v>899</v>
      </c>
      <c r="G482" s="41"/>
      <c r="H482" s="41"/>
      <c r="I482" s="220"/>
      <c r="J482" s="41"/>
      <c r="K482" s="41"/>
      <c r="L482" s="45"/>
      <c r="M482" s="221"/>
      <c r="N482" s="222"/>
      <c r="O482" s="85"/>
      <c r="P482" s="85"/>
      <c r="Q482" s="85"/>
      <c r="R482" s="85"/>
      <c r="S482" s="85"/>
      <c r="T482" s="86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141</v>
      </c>
      <c r="AU482" s="18" t="s">
        <v>81</v>
      </c>
    </row>
    <row r="483" s="13" customFormat="1">
      <c r="A483" s="13"/>
      <c r="B483" s="228"/>
      <c r="C483" s="229"/>
      <c r="D483" s="230" t="s">
        <v>173</v>
      </c>
      <c r="E483" s="231" t="s">
        <v>19</v>
      </c>
      <c r="F483" s="232" t="s">
        <v>900</v>
      </c>
      <c r="G483" s="229"/>
      <c r="H483" s="233">
        <v>12.42</v>
      </c>
      <c r="I483" s="234"/>
      <c r="J483" s="229"/>
      <c r="K483" s="229"/>
      <c r="L483" s="235"/>
      <c r="M483" s="236"/>
      <c r="N483" s="237"/>
      <c r="O483" s="237"/>
      <c r="P483" s="237"/>
      <c r="Q483" s="237"/>
      <c r="R483" s="237"/>
      <c r="S483" s="237"/>
      <c r="T483" s="238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9" t="s">
        <v>173</v>
      </c>
      <c r="AU483" s="239" t="s">
        <v>81</v>
      </c>
      <c r="AV483" s="13" t="s">
        <v>81</v>
      </c>
      <c r="AW483" s="13" t="s">
        <v>33</v>
      </c>
      <c r="AX483" s="13" t="s">
        <v>71</v>
      </c>
      <c r="AY483" s="239" t="s">
        <v>119</v>
      </c>
    </row>
    <row r="484" s="13" customFormat="1">
      <c r="A484" s="13"/>
      <c r="B484" s="228"/>
      <c r="C484" s="229"/>
      <c r="D484" s="230" t="s">
        <v>173</v>
      </c>
      <c r="E484" s="231" t="s">
        <v>19</v>
      </c>
      <c r="F484" s="232" t="s">
        <v>901</v>
      </c>
      <c r="G484" s="229"/>
      <c r="H484" s="233">
        <v>7.6799999999999997</v>
      </c>
      <c r="I484" s="234"/>
      <c r="J484" s="229"/>
      <c r="K484" s="229"/>
      <c r="L484" s="235"/>
      <c r="M484" s="236"/>
      <c r="N484" s="237"/>
      <c r="O484" s="237"/>
      <c r="P484" s="237"/>
      <c r="Q484" s="237"/>
      <c r="R484" s="237"/>
      <c r="S484" s="237"/>
      <c r="T484" s="238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9" t="s">
        <v>173</v>
      </c>
      <c r="AU484" s="239" t="s">
        <v>81</v>
      </c>
      <c r="AV484" s="13" t="s">
        <v>81</v>
      </c>
      <c r="AW484" s="13" t="s">
        <v>33</v>
      </c>
      <c r="AX484" s="13" t="s">
        <v>71</v>
      </c>
      <c r="AY484" s="239" t="s">
        <v>119</v>
      </c>
    </row>
    <row r="485" s="13" customFormat="1">
      <c r="A485" s="13"/>
      <c r="B485" s="228"/>
      <c r="C485" s="229"/>
      <c r="D485" s="230" t="s">
        <v>173</v>
      </c>
      <c r="E485" s="231" t="s">
        <v>19</v>
      </c>
      <c r="F485" s="232" t="s">
        <v>902</v>
      </c>
      <c r="G485" s="229"/>
      <c r="H485" s="233">
        <v>86.400000000000006</v>
      </c>
      <c r="I485" s="234"/>
      <c r="J485" s="229"/>
      <c r="K485" s="229"/>
      <c r="L485" s="235"/>
      <c r="M485" s="236"/>
      <c r="N485" s="237"/>
      <c r="O485" s="237"/>
      <c r="P485" s="237"/>
      <c r="Q485" s="237"/>
      <c r="R485" s="237"/>
      <c r="S485" s="237"/>
      <c r="T485" s="238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9" t="s">
        <v>173</v>
      </c>
      <c r="AU485" s="239" t="s">
        <v>81</v>
      </c>
      <c r="AV485" s="13" t="s">
        <v>81</v>
      </c>
      <c r="AW485" s="13" t="s">
        <v>33</v>
      </c>
      <c r="AX485" s="13" t="s">
        <v>71</v>
      </c>
      <c r="AY485" s="239" t="s">
        <v>119</v>
      </c>
    </row>
    <row r="486" s="13" customFormat="1">
      <c r="A486" s="13"/>
      <c r="B486" s="228"/>
      <c r="C486" s="229"/>
      <c r="D486" s="230" t="s">
        <v>173</v>
      </c>
      <c r="E486" s="231" t="s">
        <v>19</v>
      </c>
      <c r="F486" s="232" t="s">
        <v>903</v>
      </c>
      <c r="G486" s="229"/>
      <c r="H486" s="233">
        <v>36.695999999999998</v>
      </c>
      <c r="I486" s="234"/>
      <c r="J486" s="229"/>
      <c r="K486" s="229"/>
      <c r="L486" s="235"/>
      <c r="M486" s="236"/>
      <c r="N486" s="237"/>
      <c r="O486" s="237"/>
      <c r="P486" s="237"/>
      <c r="Q486" s="237"/>
      <c r="R486" s="237"/>
      <c r="S486" s="237"/>
      <c r="T486" s="238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9" t="s">
        <v>173</v>
      </c>
      <c r="AU486" s="239" t="s">
        <v>81</v>
      </c>
      <c r="AV486" s="13" t="s">
        <v>81</v>
      </c>
      <c r="AW486" s="13" t="s">
        <v>33</v>
      </c>
      <c r="AX486" s="13" t="s">
        <v>71</v>
      </c>
      <c r="AY486" s="239" t="s">
        <v>119</v>
      </c>
    </row>
    <row r="487" s="13" customFormat="1">
      <c r="A487" s="13"/>
      <c r="B487" s="228"/>
      <c r="C487" s="229"/>
      <c r="D487" s="230" t="s">
        <v>173</v>
      </c>
      <c r="E487" s="231" t="s">
        <v>19</v>
      </c>
      <c r="F487" s="232" t="s">
        <v>904</v>
      </c>
      <c r="G487" s="229"/>
      <c r="H487" s="233">
        <v>518.976</v>
      </c>
      <c r="I487" s="234"/>
      <c r="J487" s="229"/>
      <c r="K487" s="229"/>
      <c r="L487" s="235"/>
      <c r="M487" s="236"/>
      <c r="N487" s="237"/>
      <c r="O487" s="237"/>
      <c r="P487" s="237"/>
      <c r="Q487" s="237"/>
      <c r="R487" s="237"/>
      <c r="S487" s="237"/>
      <c r="T487" s="238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9" t="s">
        <v>173</v>
      </c>
      <c r="AU487" s="239" t="s">
        <v>81</v>
      </c>
      <c r="AV487" s="13" t="s">
        <v>81</v>
      </c>
      <c r="AW487" s="13" t="s">
        <v>33</v>
      </c>
      <c r="AX487" s="13" t="s">
        <v>71</v>
      </c>
      <c r="AY487" s="239" t="s">
        <v>119</v>
      </c>
    </row>
    <row r="488" s="15" customFormat="1">
      <c r="A488" s="15"/>
      <c r="B488" s="262"/>
      <c r="C488" s="263"/>
      <c r="D488" s="230" t="s">
        <v>173</v>
      </c>
      <c r="E488" s="264" t="s">
        <v>19</v>
      </c>
      <c r="F488" s="265" t="s">
        <v>905</v>
      </c>
      <c r="G488" s="263"/>
      <c r="H488" s="266">
        <v>662.17200000000003</v>
      </c>
      <c r="I488" s="267"/>
      <c r="J488" s="263"/>
      <c r="K488" s="263"/>
      <c r="L488" s="268"/>
      <c r="M488" s="269"/>
      <c r="N488" s="270"/>
      <c r="O488" s="270"/>
      <c r="P488" s="270"/>
      <c r="Q488" s="270"/>
      <c r="R488" s="270"/>
      <c r="S488" s="270"/>
      <c r="T488" s="271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72" t="s">
        <v>173</v>
      </c>
      <c r="AU488" s="272" t="s">
        <v>81</v>
      </c>
      <c r="AV488" s="15" t="s">
        <v>136</v>
      </c>
      <c r="AW488" s="15" t="s">
        <v>33</v>
      </c>
      <c r="AX488" s="15" t="s">
        <v>71</v>
      </c>
      <c r="AY488" s="272" t="s">
        <v>119</v>
      </c>
    </row>
    <row r="489" s="13" customFormat="1">
      <c r="A489" s="13"/>
      <c r="B489" s="228"/>
      <c r="C489" s="229"/>
      <c r="D489" s="230" t="s">
        <v>173</v>
      </c>
      <c r="E489" s="231" t="s">
        <v>19</v>
      </c>
      <c r="F489" s="232" t="s">
        <v>906</v>
      </c>
      <c r="G489" s="229"/>
      <c r="H489" s="233">
        <v>1729.8679999999999</v>
      </c>
      <c r="I489" s="234"/>
      <c r="J489" s="229"/>
      <c r="K489" s="229"/>
      <c r="L489" s="235"/>
      <c r="M489" s="236"/>
      <c r="N489" s="237"/>
      <c r="O489" s="237"/>
      <c r="P489" s="237"/>
      <c r="Q489" s="237"/>
      <c r="R489" s="237"/>
      <c r="S489" s="237"/>
      <c r="T489" s="238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9" t="s">
        <v>173</v>
      </c>
      <c r="AU489" s="239" t="s">
        <v>81</v>
      </c>
      <c r="AV489" s="13" t="s">
        <v>81</v>
      </c>
      <c r="AW489" s="13" t="s">
        <v>33</v>
      </c>
      <c r="AX489" s="13" t="s">
        <v>71</v>
      </c>
      <c r="AY489" s="239" t="s">
        <v>119</v>
      </c>
    </row>
    <row r="490" s="13" customFormat="1">
      <c r="A490" s="13"/>
      <c r="B490" s="228"/>
      <c r="C490" s="229"/>
      <c r="D490" s="230" t="s">
        <v>173</v>
      </c>
      <c r="E490" s="231" t="s">
        <v>19</v>
      </c>
      <c r="F490" s="232" t="s">
        <v>907</v>
      </c>
      <c r="G490" s="229"/>
      <c r="H490" s="233">
        <v>10.989000000000001</v>
      </c>
      <c r="I490" s="234"/>
      <c r="J490" s="229"/>
      <c r="K490" s="229"/>
      <c r="L490" s="235"/>
      <c r="M490" s="236"/>
      <c r="N490" s="237"/>
      <c r="O490" s="237"/>
      <c r="P490" s="237"/>
      <c r="Q490" s="237"/>
      <c r="R490" s="237"/>
      <c r="S490" s="237"/>
      <c r="T490" s="238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9" t="s">
        <v>173</v>
      </c>
      <c r="AU490" s="239" t="s">
        <v>81</v>
      </c>
      <c r="AV490" s="13" t="s">
        <v>81</v>
      </c>
      <c r="AW490" s="13" t="s">
        <v>33</v>
      </c>
      <c r="AX490" s="13" t="s">
        <v>71</v>
      </c>
      <c r="AY490" s="239" t="s">
        <v>119</v>
      </c>
    </row>
    <row r="491" s="14" customFormat="1">
      <c r="A491" s="14"/>
      <c r="B491" s="240"/>
      <c r="C491" s="241"/>
      <c r="D491" s="230" t="s">
        <v>173</v>
      </c>
      <c r="E491" s="242" t="s">
        <v>19</v>
      </c>
      <c r="F491" s="243" t="s">
        <v>908</v>
      </c>
      <c r="G491" s="241"/>
      <c r="H491" s="244">
        <v>2403.029</v>
      </c>
      <c r="I491" s="245"/>
      <c r="J491" s="241"/>
      <c r="K491" s="241"/>
      <c r="L491" s="246"/>
      <c r="M491" s="247"/>
      <c r="N491" s="248"/>
      <c r="O491" s="248"/>
      <c r="P491" s="248"/>
      <c r="Q491" s="248"/>
      <c r="R491" s="248"/>
      <c r="S491" s="248"/>
      <c r="T491" s="249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0" t="s">
        <v>173</v>
      </c>
      <c r="AU491" s="250" t="s">
        <v>81</v>
      </c>
      <c r="AV491" s="14" t="s">
        <v>145</v>
      </c>
      <c r="AW491" s="14" t="s">
        <v>33</v>
      </c>
      <c r="AX491" s="14" t="s">
        <v>79</v>
      </c>
      <c r="AY491" s="250" t="s">
        <v>119</v>
      </c>
    </row>
    <row r="492" s="2" customFormat="1" ht="24.15" customHeight="1">
      <c r="A492" s="39"/>
      <c r="B492" s="40"/>
      <c r="C492" s="205" t="s">
        <v>909</v>
      </c>
      <c r="D492" s="205" t="s">
        <v>122</v>
      </c>
      <c r="E492" s="206" t="s">
        <v>910</v>
      </c>
      <c r="F492" s="207" t="s">
        <v>911</v>
      </c>
      <c r="G492" s="208" t="s">
        <v>170</v>
      </c>
      <c r="H492" s="209">
        <v>2373.9270000000001</v>
      </c>
      <c r="I492" s="210"/>
      <c r="J492" s="211">
        <f>ROUND(I492*H492,2)</f>
        <v>0</v>
      </c>
      <c r="K492" s="207" t="s">
        <v>139</v>
      </c>
      <c r="L492" s="45"/>
      <c r="M492" s="212" t="s">
        <v>19</v>
      </c>
      <c r="N492" s="213" t="s">
        <v>42</v>
      </c>
      <c r="O492" s="85"/>
      <c r="P492" s="214">
        <f>O492*H492</f>
        <v>0</v>
      </c>
      <c r="Q492" s="214">
        <v>0.00013999999999999999</v>
      </c>
      <c r="R492" s="214">
        <f>Q492*H492</f>
        <v>0.33234977999999998</v>
      </c>
      <c r="S492" s="214">
        <v>0</v>
      </c>
      <c r="T492" s="215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16" t="s">
        <v>256</v>
      </c>
      <c r="AT492" s="216" t="s">
        <v>122</v>
      </c>
      <c r="AU492" s="216" t="s">
        <v>81</v>
      </c>
      <c r="AY492" s="18" t="s">
        <v>119</v>
      </c>
      <c r="BE492" s="217">
        <f>IF(N492="základní",J492,0)</f>
        <v>0</v>
      </c>
      <c r="BF492" s="217">
        <f>IF(N492="snížená",J492,0)</f>
        <v>0</v>
      </c>
      <c r="BG492" s="217">
        <f>IF(N492="zákl. přenesená",J492,0)</f>
        <v>0</v>
      </c>
      <c r="BH492" s="217">
        <f>IF(N492="sníž. přenesená",J492,0)</f>
        <v>0</v>
      </c>
      <c r="BI492" s="217">
        <f>IF(N492="nulová",J492,0)</f>
        <v>0</v>
      </c>
      <c r="BJ492" s="18" t="s">
        <v>79</v>
      </c>
      <c r="BK492" s="217">
        <f>ROUND(I492*H492,2)</f>
        <v>0</v>
      </c>
      <c r="BL492" s="18" t="s">
        <v>256</v>
      </c>
      <c r="BM492" s="216" t="s">
        <v>912</v>
      </c>
    </row>
    <row r="493" s="2" customFormat="1">
      <c r="A493" s="39"/>
      <c r="B493" s="40"/>
      <c r="C493" s="41"/>
      <c r="D493" s="218" t="s">
        <v>141</v>
      </c>
      <c r="E493" s="41"/>
      <c r="F493" s="219" t="s">
        <v>913</v>
      </c>
      <c r="G493" s="41"/>
      <c r="H493" s="41"/>
      <c r="I493" s="220"/>
      <c r="J493" s="41"/>
      <c r="K493" s="41"/>
      <c r="L493" s="45"/>
      <c r="M493" s="221"/>
      <c r="N493" s="222"/>
      <c r="O493" s="85"/>
      <c r="P493" s="85"/>
      <c r="Q493" s="85"/>
      <c r="R493" s="85"/>
      <c r="S493" s="85"/>
      <c r="T493" s="86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141</v>
      </c>
      <c r="AU493" s="18" t="s">
        <v>81</v>
      </c>
    </row>
    <row r="494" s="13" customFormat="1">
      <c r="A494" s="13"/>
      <c r="B494" s="228"/>
      <c r="C494" s="229"/>
      <c r="D494" s="230" t="s">
        <v>173</v>
      </c>
      <c r="E494" s="231" t="s">
        <v>19</v>
      </c>
      <c r="F494" s="232" t="s">
        <v>914</v>
      </c>
      <c r="G494" s="229"/>
      <c r="H494" s="233">
        <v>1730.0250000000001</v>
      </c>
      <c r="I494" s="234"/>
      <c r="J494" s="229"/>
      <c r="K494" s="229"/>
      <c r="L494" s="235"/>
      <c r="M494" s="236"/>
      <c r="N494" s="237"/>
      <c r="O494" s="237"/>
      <c r="P494" s="237"/>
      <c r="Q494" s="237"/>
      <c r="R494" s="237"/>
      <c r="S494" s="237"/>
      <c r="T494" s="238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9" t="s">
        <v>173</v>
      </c>
      <c r="AU494" s="239" t="s">
        <v>81</v>
      </c>
      <c r="AV494" s="13" t="s">
        <v>81</v>
      </c>
      <c r="AW494" s="13" t="s">
        <v>33</v>
      </c>
      <c r="AX494" s="13" t="s">
        <v>71</v>
      </c>
      <c r="AY494" s="239" t="s">
        <v>119</v>
      </c>
    </row>
    <row r="495" s="13" customFormat="1">
      <c r="A495" s="13"/>
      <c r="B495" s="228"/>
      <c r="C495" s="229"/>
      <c r="D495" s="230" t="s">
        <v>173</v>
      </c>
      <c r="E495" s="231" t="s">
        <v>19</v>
      </c>
      <c r="F495" s="232" t="s">
        <v>915</v>
      </c>
      <c r="G495" s="229"/>
      <c r="H495" s="233">
        <v>25.346</v>
      </c>
      <c r="I495" s="234"/>
      <c r="J495" s="229"/>
      <c r="K495" s="229"/>
      <c r="L495" s="235"/>
      <c r="M495" s="236"/>
      <c r="N495" s="237"/>
      <c r="O495" s="237"/>
      <c r="P495" s="237"/>
      <c r="Q495" s="237"/>
      <c r="R495" s="237"/>
      <c r="S495" s="237"/>
      <c r="T495" s="238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9" t="s">
        <v>173</v>
      </c>
      <c r="AU495" s="239" t="s">
        <v>81</v>
      </c>
      <c r="AV495" s="13" t="s">
        <v>81</v>
      </c>
      <c r="AW495" s="13" t="s">
        <v>33</v>
      </c>
      <c r="AX495" s="13" t="s">
        <v>71</v>
      </c>
      <c r="AY495" s="239" t="s">
        <v>119</v>
      </c>
    </row>
    <row r="496" s="13" customFormat="1">
      <c r="A496" s="13"/>
      <c r="B496" s="228"/>
      <c r="C496" s="229"/>
      <c r="D496" s="230" t="s">
        <v>173</v>
      </c>
      <c r="E496" s="231" t="s">
        <v>19</v>
      </c>
      <c r="F496" s="232" t="s">
        <v>916</v>
      </c>
      <c r="G496" s="229"/>
      <c r="H496" s="233">
        <v>135.37200000000001</v>
      </c>
      <c r="I496" s="234"/>
      <c r="J496" s="229"/>
      <c r="K496" s="229"/>
      <c r="L496" s="235"/>
      <c r="M496" s="236"/>
      <c r="N496" s="237"/>
      <c r="O496" s="237"/>
      <c r="P496" s="237"/>
      <c r="Q496" s="237"/>
      <c r="R496" s="237"/>
      <c r="S496" s="237"/>
      <c r="T496" s="238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9" t="s">
        <v>173</v>
      </c>
      <c r="AU496" s="239" t="s">
        <v>81</v>
      </c>
      <c r="AV496" s="13" t="s">
        <v>81</v>
      </c>
      <c r="AW496" s="13" t="s">
        <v>33</v>
      </c>
      <c r="AX496" s="13" t="s">
        <v>71</v>
      </c>
      <c r="AY496" s="239" t="s">
        <v>119</v>
      </c>
    </row>
    <row r="497" s="13" customFormat="1">
      <c r="A497" s="13"/>
      <c r="B497" s="228"/>
      <c r="C497" s="229"/>
      <c r="D497" s="230" t="s">
        <v>173</v>
      </c>
      <c r="E497" s="231" t="s">
        <v>19</v>
      </c>
      <c r="F497" s="232" t="s">
        <v>917</v>
      </c>
      <c r="G497" s="229"/>
      <c r="H497" s="233">
        <v>117.856</v>
      </c>
      <c r="I497" s="234"/>
      <c r="J497" s="229"/>
      <c r="K497" s="229"/>
      <c r="L497" s="235"/>
      <c r="M497" s="236"/>
      <c r="N497" s="237"/>
      <c r="O497" s="237"/>
      <c r="P497" s="237"/>
      <c r="Q497" s="237"/>
      <c r="R497" s="237"/>
      <c r="S497" s="237"/>
      <c r="T497" s="238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9" t="s">
        <v>173</v>
      </c>
      <c r="AU497" s="239" t="s">
        <v>81</v>
      </c>
      <c r="AV497" s="13" t="s">
        <v>81</v>
      </c>
      <c r="AW497" s="13" t="s">
        <v>33</v>
      </c>
      <c r="AX497" s="13" t="s">
        <v>71</v>
      </c>
      <c r="AY497" s="239" t="s">
        <v>119</v>
      </c>
    </row>
    <row r="498" s="13" customFormat="1">
      <c r="A498" s="13"/>
      <c r="B498" s="228"/>
      <c r="C498" s="229"/>
      <c r="D498" s="230" t="s">
        <v>173</v>
      </c>
      <c r="E498" s="231" t="s">
        <v>19</v>
      </c>
      <c r="F498" s="232" t="s">
        <v>918</v>
      </c>
      <c r="G498" s="229"/>
      <c r="H498" s="233">
        <v>154.28</v>
      </c>
      <c r="I498" s="234"/>
      <c r="J498" s="229"/>
      <c r="K498" s="229"/>
      <c r="L498" s="235"/>
      <c r="M498" s="236"/>
      <c r="N498" s="237"/>
      <c r="O498" s="237"/>
      <c r="P498" s="237"/>
      <c r="Q498" s="237"/>
      <c r="R498" s="237"/>
      <c r="S498" s="237"/>
      <c r="T498" s="238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9" t="s">
        <v>173</v>
      </c>
      <c r="AU498" s="239" t="s">
        <v>81</v>
      </c>
      <c r="AV498" s="13" t="s">
        <v>81</v>
      </c>
      <c r="AW498" s="13" t="s">
        <v>33</v>
      </c>
      <c r="AX498" s="13" t="s">
        <v>71</v>
      </c>
      <c r="AY498" s="239" t="s">
        <v>119</v>
      </c>
    </row>
    <row r="499" s="13" customFormat="1">
      <c r="A499" s="13"/>
      <c r="B499" s="228"/>
      <c r="C499" s="229"/>
      <c r="D499" s="230" t="s">
        <v>173</v>
      </c>
      <c r="E499" s="231" t="s">
        <v>19</v>
      </c>
      <c r="F499" s="232" t="s">
        <v>919</v>
      </c>
      <c r="G499" s="229"/>
      <c r="H499" s="233">
        <v>47.444000000000003</v>
      </c>
      <c r="I499" s="234"/>
      <c r="J499" s="229"/>
      <c r="K499" s="229"/>
      <c r="L499" s="235"/>
      <c r="M499" s="236"/>
      <c r="N499" s="237"/>
      <c r="O499" s="237"/>
      <c r="P499" s="237"/>
      <c r="Q499" s="237"/>
      <c r="R499" s="237"/>
      <c r="S499" s="237"/>
      <c r="T499" s="238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9" t="s">
        <v>173</v>
      </c>
      <c r="AU499" s="239" t="s">
        <v>81</v>
      </c>
      <c r="AV499" s="13" t="s">
        <v>81</v>
      </c>
      <c r="AW499" s="13" t="s">
        <v>33</v>
      </c>
      <c r="AX499" s="13" t="s">
        <v>71</v>
      </c>
      <c r="AY499" s="239" t="s">
        <v>119</v>
      </c>
    </row>
    <row r="500" s="13" customFormat="1">
      <c r="A500" s="13"/>
      <c r="B500" s="228"/>
      <c r="C500" s="229"/>
      <c r="D500" s="230" t="s">
        <v>173</v>
      </c>
      <c r="E500" s="231" t="s">
        <v>19</v>
      </c>
      <c r="F500" s="232" t="s">
        <v>920</v>
      </c>
      <c r="G500" s="229"/>
      <c r="H500" s="233">
        <v>72.599999999999994</v>
      </c>
      <c r="I500" s="234"/>
      <c r="J500" s="229"/>
      <c r="K500" s="229"/>
      <c r="L500" s="235"/>
      <c r="M500" s="236"/>
      <c r="N500" s="237"/>
      <c r="O500" s="237"/>
      <c r="P500" s="237"/>
      <c r="Q500" s="237"/>
      <c r="R500" s="237"/>
      <c r="S500" s="237"/>
      <c r="T500" s="238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9" t="s">
        <v>173</v>
      </c>
      <c r="AU500" s="239" t="s">
        <v>81</v>
      </c>
      <c r="AV500" s="13" t="s">
        <v>81</v>
      </c>
      <c r="AW500" s="13" t="s">
        <v>33</v>
      </c>
      <c r="AX500" s="13" t="s">
        <v>71</v>
      </c>
      <c r="AY500" s="239" t="s">
        <v>119</v>
      </c>
    </row>
    <row r="501" s="13" customFormat="1">
      <c r="A501" s="13"/>
      <c r="B501" s="228"/>
      <c r="C501" s="229"/>
      <c r="D501" s="230" t="s">
        <v>173</v>
      </c>
      <c r="E501" s="231" t="s">
        <v>19</v>
      </c>
      <c r="F501" s="232" t="s">
        <v>921</v>
      </c>
      <c r="G501" s="229"/>
      <c r="H501" s="233">
        <v>96.030000000000001</v>
      </c>
      <c r="I501" s="234"/>
      <c r="J501" s="229"/>
      <c r="K501" s="229"/>
      <c r="L501" s="235"/>
      <c r="M501" s="236"/>
      <c r="N501" s="237"/>
      <c r="O501" s="237"/>
      <c r="P501" s="237"/>
      <c r="Q501" s="237"/>
      <c r="R501" s="237"/>
      <c r="S501" s="237"/>
      <c r="T501" s="238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9" t="s">
        <v>173</v>
      </c>
      <c r="AU501" s="239" t="s">
        <v>81</v>
      </c>
      <c r="AV501" s="13" t="s">
        <v>81</v>
      </c>
      <c r="AW501" s="13" t="s">
        <v>33</v>
      </c>
      <c r="AX501" s="13" t="s">
        <v>71</v>
      </c>
      <c r="AY501" s="239" t="s">
        <v>119</v>
      </c>
    </row>
    <row r="502" s="13" customFormat="1">
      <c r="A502" s="13"/>
      <c r="B502" s="228"/>
      <c r="C502" s="229"/>
      <c r="D502" s="230" t="s">
        <v>173</v>
      </c>
      <c r="E502" s="231" t="s">
        <v>19</v>
      </c>
      <c r="F502" s="232" t="s">
        <v>922</v>
      </c>
      <c r="G502" s="229"/>
      <c r="H502" s="233">
        <v>242.316</v>
      </c>
      <c r="I502" s="234"/>
      <c r="J502" s="229"/>
      <c r="K502" s="229"/>
      <c r="L502" s="235"/>
      <c r="M502" s="236"/>
      <c r="N502" s="237"/>
      <c r="O502" s="237"/>
      <c r="P502" s="237"/>
      <c r="Q502" s="237"/>
      <c r="R502" s="237"/>
      <c r="S502" s="237"/>
      <c r="T502" s="238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9" t="s">
        <v>173</v>
      </c>
      <c r="AU502" s="239" t="s">
        <v>81</v>
      </c>
      <c r="AV502" s="13" t="s">
        <v>81</v>
      </c>
      <c r="AW502" s="13" t="s">
        <v>33</v>
      </c>
      <c r="AX502" s="13" t="s">
        <v>71</v>
      </c>
      <c r="AY502" s="239" t="s">
        <v>119</v>
      </c>
    </row>
    <row r="503" s="13" customFormat="1">
      <c r="A503" s="13"/>
      <c r="B503" s="228"/>
      <c r="C503" s="229"/>
      <c r="D503" s="230" t="s">
        <v>173</v>
      </c>
      <c r="E503" s="231" t="s">
        <v>19</v>
      </c>
      <c r="F503" s="232" t="s">
        <v>923</v>
      </c>
      <c r="G503" s="229"/>
      <c r="H503" s="233">
        <v>116.01000000000001</v>
      </c>
      <c r="I503" s="234"/>
      <c r="J503" s="229"/>
      <c r="K503" s="229"/>
      <c r="L503" s="235"/>
      <c r="M503" s="236"/>
      <c r="N503" s="237"/>
      <c r="O503" s="237"/>
      <c r="P503" s="237"/>
      <c r="Q503" s="237"/>
      <c r="R503" s="237"/>
      <c r="S503" s="237"/>
      <c r="T503" s="238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9" t="s">
        <v>173</v>
      </c>
      <c r="AU503" s="239" t="s">
        <v>81</v>
      </c>
      <c r="AV503" s="13" t="s">
        <v>81</v>
      </c>
      <c r="AW503" s="13" t="s">
        <v>33</v>
      </c>
      <c r="AX503" s="13" t="s">
        <v>71</v>
      </c>
      <c r="AY503" s="239" t="s">
        <v>119</v>
      </c>
    </row>
    <row r="504" s="13" customFormat="1">
      <c r="A504" s="13"/>
      <c r="B504" s="228"/>
      <c r="C504" s="229"/>
      <c r="D504" s="230" t="s">
        <v>173</v>
      </c>
      <c r="E504" s="231" t="s">
        <v>19</v>
      </c>
      <c r="F504" s="232" t="s">
        <v>924</v>
      </c>
      <c r="G504" s="229"/>
      <c r="H504" s="233">
        <v>87.840000000000003</v>
      </c>
      <c r="I504" s="234"/>
      <c r="J504" s="229"/>
      <c r="K504" s="229"/>
      <c r="L504" s="235"/>
      <c r="M504" s="236"/>
      <c r="N504" s="237"/>
      <c r="O504" s="237"/>
      <c r="P504" s="237"/>
      <c r="Q504" s="237"/>
      <c r="R504" s="237"/>
      <c r="S504" s="237"/>
      <c r="T504" s="238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9" t="s">
        <v>173</v>
      </c>
      <c r="AU504" s="239" t="s">
        <v>81</v>
      </c>
      <c r="AV504" s="13" t="s">
        <v>81</v>
      </c>
      <c r="AW504" s="13" t="s">
        <v>33</v>
      </c>
      <c r="AX504" s="13" t="s">
        <v>71</v>
      </c>
      <c r="AY504" s="239" t="s">
        <v>119</v>
      </c>
    </row>
    <row r="505" s="13" customFormat="1">
      <c r="A505" s="13"/>
      <c r="B505" s="228"/>
      <c r="C505" s="229"/>
      <c r="D505" s="230" t="s">
        <v>173</v>
      </c>
      <c r="E505" s="231" t="s">
        <v>19</v>
      </c>
      <c r="F505" s="232" t="s">
        <v>925</v>
      </c>
      <c r="G505" s="229"/>
      <c r="H505" s="233">
        <v>46.747999999999998</v>
      </c>
      <c r="I505" s="234"/>
      <c r="J505" s="229"/>
      <c r="K505" s="229"/>
      <c r="L505" s="235"/>
      <c r="M505" s="236"/>
      <c r="N505" s="237"/>
      <c r="O505" s="237"/>
      <c r="P505" s="237"/>
      <c r="Q505" s="237"/>
      <c r="R505" s="237"/>
      <c r="S505" s="237"/>
      <c r="T505" s="238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39" t="s">
        <v>173</v>
      </c>
      <c r="AU505" s="239" t="s">
        <v>81</v>
      </c>
      <c r="AV505" s="13" t="s">
        <v>81</v>
      </c>
      <c r="AW505" s="13" t="s">
        <v>33</v>
      </c>
      <c r="AX505" s="13" t="s">
        <v>71</v>
      </c>
      <c r="AY505" s="239" t="s">
        <v>119</v>
      </c>
    </row>
    <row r="506" s="13" customFormat="1">
      <c r="A506" s="13"/>
      <c r="B506" s="228"/>
      <c r="C506" s="229"/>
      <c r="D506" s="230" t="s">
        <v>173</v>
      </c>
      <c r="E506" s="231" t="s">
        <v>19</v>
      </c>
      <c r="F506" s="232" t="s">
        <v>926</v>
      </c>
      <c r="G506" s="229"/>
      <c r="H506" s="233">
        <v>103.752</v>
      </c>
      <c r="I506" s="234"/>
      <c r="J506" s="229"/>
      <c r="K506" s="229"/>
      <c r="L506" s="235"/>
      <c r="M506" s="236"/>
      <c r="N506" s="237"/>
      <c r="O506" s="237"/>
      <c r="P506" s="237"/>
      <c r="Q506" s="237"/>
      <c r="R506" s="237"/>
      <c r="S506" s="237"/>
      <c r="T506" s="238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9" t="s">
        <v>173</v>
      </c>
      <c r="AU506" s="239" t="s">
        <v>81</v>
      </c>
      <c r="AV506" s="13" t="s">
        <v>81</v>
      </c>
      <c r="AW506" s="13" t="s">
        <v>33</v>
      </c>
      <c r="AX506" s="13" t="s">
        <v>71</v>
      </c>
      <c r="AY506" s="239" t="s">
        <v>119</v>
      </c>
    </row>
    <row r="507" s="13" customFormat="1">
      <c r="A507" s="13"/>
      <c r="B507" s="228"/>
      <c r="C507" s="229"/>
      <c r="D507" s="230" t="s">
        <v>173</v>
      </c>
      <c r="E507" s="231" t="s">
        <v>19</v>
      </c>
      <c r="F507" s="232" t="s">
        <v>927</v>
      </c>
      <c r="G507" s="229"/>
      <c r="H507" s="233">
        <v>60.479999999999997</v>
      </c>
      <c r="I507" s="234"/>
      <c r="J507" s="229"/>
      <c r="K507" s="229"/>
      <c r="L507" s="235"/>
      <c r="M507" s="236"/>
      <c r="N507" s="237"/>
      <c r="O507" s="237"/>
      <c r="P507" s="237"/>
      <c r="Q507" s="237"/>
      <c r="R507" s="237"/>
      <c r="S507" s="237"/>
      <c r="T507" s="238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9" t="s">
        <v>173</v>
      </c>
      <c r="AU507" s="239" t="s">
        <v>81</v>
      </c>
      <c r="AV507" s="13" t="s">
        <v>81</v>
      </c>
      <c r="AW507" s="13" t="s">
        <v>33</v>
      </c>
      <c r="AX507" s="13" t="s">
        <v>71</v>
      </c>
      <c r="AY507" s="239" t="s">
        <v>119</v>
      </c>
    </row>
    <row r="508" s="15" customFormat="1">
      <c r="A508" s="15"/>
      <c r="B508" s="262"/>
      <c r="C508" s="263"/>
      <c r="D508" s="230" t="s">
        <v>173</v>
      </c>
      <c r="E508" s="264" t="s">
        <v>19</v>
      </c>
      <c r="F508" s="265" t="s">
        <v>928</v>
      </c>
      <c r="G508" s="263"/>
      <c r="H508" s="266">
        <v>3036.0990000000002</v>
      </c>
      <c r="I508" s="267"/>
      <c r="J508" s="263"/>
      <c r="K508" s="263"/>
      <c r="L508" s="268"/>
      <c r="M508" s="269"/>
      <c r="N508" s="270"/>
      <c r="O508" s="270"/>
      <c r="P508" s="270"/>
      <c r="Q508" s="270"/>
      <c r="R508" s="270"/>
      <c r="S508" s="270"/>
      <c r="T508" s="271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72" t="s">
        <v>173</v>
      </c>
      <c r="AU508" s="272" t="s">
        <v>81</v>
      </c>
      <c r="AV508" s="15" t="s">
        <v>136</v>
      </c>
      <c r="AW508" s="15" t="s">
        <v>33</v>
      </c>
      <c r="AX508" s="15" t="s">
        <v>71</v>
      </c>
      <c r="AY508" s="272" t="s">
        <v>119</v>
      </c>
    </row>
    <row r="509" s="13" customFormat="1">
      <c r="A509" s="13"/>
      <c r="B509" s="228"/>
      <c r="C509" s="229"/>
      <c r="D509" s="230" t="s">
        <v>173</v>
      </c>
      <c r="E509" s="231" t="s">
        <v>19</v>
      </c>
      <c r="F509" s="232" t="s">
        <v>929</v>
      </c>
      <c r="G509" s="229"/>
      <c r="H509" s="233">
        <v>-662.17200000000003</v>
      </c>
      <c r="I509" s="234"/>
      <c r="J509" s="229"/>
      <c r="K509" s="229"/>
      <c r="L509" s="235"/>
      <c r="M509" s="236"/>
      <c r="N509" s="237"/>
      <c r="O509" s="237"/>
      <c r="P509" s="237"/>
      <c r="Q509" s="237"/>
      <c r="R509" s="237"/>
      <c r="S509" s="237"/>
      <c r="T509" s="238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9" t="s">
        <v>173</v>
      </c>
      <c r="AU509" s="239" t="s">
        <v>81</v>
      </c>
      <c r="AV509" s="13" t="s">
        <v>81</v>
      </c>
      <c r="AW509" s="13" t="s">
        <v>33</v>
      </c>
      <c r="AX509" s="13" t="s">
        <v>71</v>
      </c>
      <c r="AY509" s="239" t="s">
        <v>119</v>
      </c>
    </row>
    <row r="510" s="14" customFormat="1">
      <c r="A510" s="14"/>
      <c r="B510" s="240"/>
      <c r="C510" s="241"/>
      <c r="D510" s="230" t="s">
        <v>173</v>
      </c>
      <c r="E510" s="242" t="s">
        <v>19</v>
      </c>
      <c r="F510" s="243" t="s">
        <v>930</v>
      </c>
      <c r="G510" s="241"/>
      <c r="H510" s="244">
        <v>2373.9270000000001</v>
      </c>
      <c r="I510" s="245"/>
      <c r="J510" s="241"/>
      <c r="K510" s="241"/>
      <c r="L510" s="246"/>
      <c r="M510" s="273"/>
      <c r="N510" s="274"/>
      <c r="O510" s="274"/>
      <c r="P510" s="274"/>
      <c r="Q510" s="274"/>
      <c r="R510" s="274"/>
      <c r="S510" s="274"/>
      <c r="T510" s="275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0" t="s">
        <v>173</v>
      </c>
      <c r="AU510" s="250" t="s">
        <v>81</v>
      </c>
      <c r="AV510" s="14" t="s">
        <v>145</v>
      </c>
      <c r="AW510" s="14" t="s">
        <v>33</v>
      </c>
      <c r="AX510" s="14" t="s">
        <v>79</v>
      </c>
      <c r="AY510" s="250" t="s">
        <v>119</v>
      </c>
    </row>
    <row r="511" s="2" customFormat="1" ht="6.96" customHeight="1">
      <c r="A511" s="39"/>
      <c r="B511" s="60"/>
      <c r="C511" s="61"/>
      <c r="D511" s="61"/>
      <c r="E511" s="61"/>
      <c r="F511" s="61"/>
      <c r="G511" s="61"/>
      <c r="H511" s="61"/>
      <c r="I511" s="61"/>
      <c r="J511" s="61"/>
      <c r="K511" s="61"/>
      <c r="L511" s="45"/>
      <c r="M511" s="39"/>
      <c r="O511" s="39"/>
      <c r="P511" s="39"/>
      <c r="Q511" s="39"/>
      <c r="R511" s="39"/>
      <c r="S511" s="39"/>
      <c r="T511" s="39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</row>
  </sheetData>
  <sheetProtection sheet="1" autoFilter="0" formatColumns="0" formatRows="0" objects="1" scenarios="1" spinCount="100000" saltValue="3ROg+6jsnnTM9uHyrpacsFLzdYiEaGXrPxzbLm4SNpjzsoynRnmqnXWwtjy1jSldfIvHukeloK+AgYtjzfkubw==" hashValue="fJoibWGnS53FZbj9PkPC5GMkB1yXvikCq6+s7w6LYqReA0z94mn3iiXCduiPxkuIpicBlzxCPcGtwTfExaHtpw==" algorithmName="SHA-512" password="CC35"/>
  <autoFilter ref="C91:K510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6" r:id="rId1" display="https://podminky.urs.cz/item/CS_URS_2021_02/310901113"/>
    <hyperlink ref="F99" r:id="rId2" display="https://podminky.urs.cz/item/CS_URS_2021_02/314231164"/>
    <hyperlink ref="F109" r:id="rId3" display="https://podminky.urs.cz/item/CS_URS_2021_02/622335113"/>
    <hyperlink ref="F112" r:id="rId4" display="https://podminky.urs.cz/item/CS_URS_2021_02/623631001"/>
    <hyperlink ref="F115" r:id="rId5" display="https://podminky.urs.cz/item/CS_URS_2021_02/632451022"/>
    <hyperlink ref="F121" r:id="rId6" display="https://podminky.urs.cz/item/CS_URS_2021_02/941311112"/>
    <hyperlink ref="F124" r:id="rId7" display="https://podminky.urs.cz/item/CS_URS_2021_02/941311211"/>
    <hyperlink ref="F127" r:id="rId8" display="https://podminky.urs.cz/item/CS_URS_2021_02/941311812"/>
    <hyperlink ref="F129" r:id="rId9" display="https://podminky.urs.cz/item/CS_URS_2021_02/949101112"/>
    <hyperlink ref="F131" r:id="rId10" display="https://podminky.urs.cz/item/CS_URS_2021_02/952901411"/>
    <hyperlink ref="F133" r:id="rId11" display="https://podminky.urs.cz/item/CS_URS_2021_02/962032641"/>
    <hyperlink ref="F136" r:id="rId12" display="https://podminky.urs.cz/item/CS_URS_2021_02/978036141"/>
    <hyperlink ref="F140" r:id="rId13" display="https://podminky.urs.cz/item/CS_URS_2021_02/997013156"/>
    <hyperlink ref="F142" r:id="rId14" display="https://podminky.urs.cz/item/CS_URS_2021_02/997013501"/>
    <hyperlink ref="F144" r:id="rId15" display="https://podminky.urs.cz/item/CS_URS_2021_02/997013509"/>
    <hyperlink ref="F147" r:id="rId16" display="https://podminky.urs.cz/item/CS_URS_2021_02/997013603"/>
    <hyperlink ref="F150" r:id="rId17" display="https://podminky.urs.cz/item/CS_URS_2021_02/997013811"/>
    <hyperlink ref="F152" r:id="rId18" display="https://podminky.urs.cz/item/CS_URS_2021_02/997013814"/>
    <hyperlink ref="F155" r:id="rId19" display="https://podminky.urs.cz/item/CS_URS_2021_02/998017003"/>
    <hyperlink ref="F159" r:id="rId20" display="https://podminky.urs.cz/item/CS_URS_2021_02/712600843"/>
    <hyperlink ref="F162" r:id="rId21" display="https://podminky.urs.cz/item/CS_URS_2021_02/712631111"/>
    <hyperlink ref="F168" r:id="rId22" display="https://podminky.urs.cz/item/CS_URS_2021_02/998712103"/>
    <hyperlink ref="F170" r:id="rId23" display="https://podminky.urs.cz/item/CS_URS_2021_02/998712181"/>
    <hyperlink ref="F173" r:id="rId24" display="https://podminky.urs.cz/item/CS_URS_2021_02/721273153"/>
    <hyperlink ref="F175" r:id="rId25" display="https://podminky.urs.cz/item/CS_URS_2021_02/998721103"/>
    <hyperlink ref="F177" r:id="rId26" display="https://podminky.urs.cz/item/CS_URS_2021_02/998721181"/>
    <hyperlink ref="F181" r:id="rId27" display="https://podminky.urs.cz/item/CS_URS_2021_02/762085112"/>
    <hyperlink ref="F194" r:id="rId28" display="https://podminky.urs.cz/item/CS_URS_2021_02/762331912"/>
    <hyperlink ref="F199" r:id="rId29" display="https://podminky.urs.cz/item/CS_URS_2021_02/762331921"/>
    <hyperlink ref="F202" r:id="rId30" display="https://podminky.urs.cz/item/CS_URS_2021_02/762331923"/>
    <hyperlink ref="F205" r:id="rId31" display="https://podminky.urs.cz/item/CS_URS_2021_02/762331931"/>
    <hyperlink ref="F208" r:id="rId32" display="https://podminky.urs.cz/item/CS_URS_2021_02/762331933"/>
    <hyperlink ref="F211" r:id="rId33" display="https://podminky.urs.cz/item/CS_URS_2021_02/762332921"/>
    <hyperlink ref="F214" r:id="rId34" display="https://podminky.urs.cz/item/CS_URS_2021_02/762332922"/>
    <hyperlink ref="F217" r:id="rId35" display="https://podminky.urs.cz/item/CS_URS_2021_02/762332923"/>
    <hyperlink ref="F220" r:id="rId36" display="https://podminky.urs.cz/item/CS_URS_2021_02/762341027"/>
    <hyperlink ref="F223" r:id="rId37" display="https://podminky.urs.cz/item/CS_URS_2021_02/762341210"/>
    <hyperlink ref="F232" r:id="rId38" display="https://podminky.urs.cz/item/CS_URS_2021_02/762341811"/>
    <hyperlink ref="F235" r:id="rId39" display="https://podminky.urs.cz/item/CS_URS_2021_02/762342441"/>
    <hyperlink ref="F242" r:id="rId40" display="https://podminky.urs.cz/item/CS_URS_2021_02/998762103"/>
    <hyperlink ref="F244" r:id="rId41" display="https://podminky.urs.cz/item/CS_URS_2021_02/998762181"/>
    <hyperlink ref="F247" r:id="rId42" display="https://podminky.urs.cz/item/CS_URS_2021_02/764001801"/>
    <hyperlink ref="F250" r:id="rId43" display="https://podminky.urs.cz/item/CS_URS_2021_02/764001831"/>
    <hyperlink ref="F253" r:id="rId44" display="https://podminky.urs.cz/item/CS_URS_2021_02/764001861"/>
    <hyperlink ref="F256" r:id="rId45" display="https://podminky.urs.cz/item/CS_URS_2021_02/764001881"/>
    <hyperlink ref="F259" r:id="rId46" display="https://podminky.urs.cz/item/CS_URS_2021_02/764001891"/>
    <hyperlink ref="F262" r:id="rId47" display="https://podminky.urs.cz/item/CS_URS_2021_02/764002812"/>
    <hyperlink ref="F267" r:id="rId48" display="https://podminky.urs.cz/item/CS_URS_2021_02/764002821"/>
    <hyperlink ref="F269" r:id="rId49" display="https://podminky.urs.cz/item/CS_URS_2021_02/764002841"/>
    <hyperlink ref="F272" r:id="rId50" display="https://podminky.urs.cz/item/CS_URS_2021_02/764002861"/>
    <hyperlink ref="F275" r:id="rId51" display="https://podminky.urs.cz/item/CS_URS_2021_02/764002871"/>
    <hyperlink ref="F278" r:id="rId52" display="https://podminky.urs.cz/item/CS_URS_2021_02/764002881"/>
    <hyperlink ref="F281" r:id="rId53" display="https://podminky.urs.cz/item/CS_URS_2021_02/764003801"/>
    <hyperlink ref="F284" r:id="rId54" display="https://podminky.urs.cz/item/CS_URS_2021_02/764004821"/>
    <hyperlink ref="F287" r:id="rId55" display="https://podminky.urs.cz/item/CS_URS_2021_02/764004863"/>
    <hyperlink ref="F290" r:id="rId56" display="https://podminky.urs.cz/item/CS_URS_2021_02/764011441"/>
    <hyperlink ref="F293" r:id="rId57" display="https://podminky.urs.cz/item/CS_URS_2021_02/764011442"/>
    <hyperlink ref="F296" r:id="rId58" display="https://podminky.urs.cz/item/CS_URS_2021_02/764011443"/>
    <hyperlink ref="F299" r:id="rId59" display="https://podminky.urs.cz/item/CS_URS_2021_02/764011424"/>
    <hyperlink ref="F304" r:id="rId60" display="https://podminky.urs.cz/item/CS_URS_2021_02/764121411"/>
    <hyperlink ref="F308" r:id="rId61" display="https://podminky.urs.cz/item/CS_URS_2021_02/764121413"/>
    <hyperlink ref="F312" r:id="rId62" display="https://podminky.urs.cz/item/CS_URS_2021_02/764121463"/>
    <hyperlink ref="F318" r:id="rId63" display="https://podminky.urs.cz/item/CS_URS_2021_02/764121491"/>
    <hyperlink ref="F320" r:id="rId64" display="https://podminky.urs.cz/item/CS_URS_2021_02/764221405"/>
    <hyperlink ref="F324" r:id="rId65" display="https://podminky.urs.cz/item/CS_URS_2021_02/764221408"/>
    <hyperlink ref="F330" r:id="rId66" display="https://podminky.urs.cz/item/CS_URS_2021_02/764221438"/>
    <hyperlink ref="F334" r:id="rId67" display="https://podminky.urs.cz/item/CS_URS_2021_02/764221441"/>
    <hyperlink ref="F338" r:id="rId68" display="https://podminky.urs.cz/item/CS_URS_2021_02/764221472"/>
    <hyperlink ref="F342" r:id="rId69" display="https://podminky.urs.cz/item/CS_URS_2021_02/764221476"/>
    <hyperlink ref="F344" r:id="rId70" display="https://podminky.urs.cz/item/CS_URS_2021_02/764222432"/>
    <hyperlink ref="F348" r:id="rId71" display="https://podminky.urs.cz/item/CS_URS_2021_02/764222433"/>
    <hyperlink ref="F352" r:id="rId72" display="https://podminky.urs.cz/item/CS_URS_2021_02/764222435"/>
    <hyperlink ref="F356" r:id="rId73" display="https://podminky.urs.cz/item/CS_URS_2021_02/764223451"/>
    <hyperlink ref="F359" r:id="rId74" display="https://podminky.urs.cz/item/CS_URS_2021_02/764223458"/>
    <hyperlink ref="F362" r:id="rId75" display="https://podminky.urs.cz/item/CS_URS_2021_02/764225411"/>
    <hyperlink ref="F368" r:id="rId76" display="https://podminky.urs.cz/item/CS_URS_2021_02/764321414"/>
    <hyperlink ref="F374" r:id="rId77" display="https://podminky.urs.cz/item/CS_URS_2021_02/764322446"/>
    <hyperlink ref="F380" r:id="rId78" display="https://podminky.urs.cz/item/CS_URS_2021_02/764523409"/>
    <hyperlink ref="F384" r:id="rId79" display="https://podminky.urs.cz/item/CS_URS_2021_02/764523429"/>
    <hyperlink ref="F386" r:id="rId80" display="https://podminky.urs.cz/item/CS_URS_2021_02/764527409"/>
    <hyperlink ref="F388" r:id="rId81" display="https://podminky.urs.cz/item/CS_URS_2021_02/764528424"/>
    <hyperlink ref="F392" r:id="rId82" display="https://podminky.urs.cz/item/CS_URS_2021_02/998764103"/>
    <hyperlink ref="F394" r:id="rId83" display="https://podminky.urs.cz/item/CS_URS_2021_02/998764181"/>
    <hyperlink ref="F397" r:id="rId84" display="https://podminky.urs.cz/item/CS_URS_2021_02/765121203"/>
    <hyperlink ref="F404" r:id="rId85" display="https://podminky.urs.cz/item/CS_URS_2021_02/765135001"/>
    <hyperlink ref="F412" r:id="rId86" display="https://podminky.urs.cz/item/CS_URS_2021_02/765135023"/>
    <hyperlink ref="F416" r:id="rId87" display="https://podminky.urs.cz/item/CS_URS_2021_02/765191001"/>
    <hyperlink ref="F426" r:id="rId88" display="https://podminky.urs.cz/item/CS_URS_2021_02/765191023"/>
    <hyperlink ref="F436" r:id="rId89" display="https://podminky.urs.cz/item/CS_URS_2021_02/765191031"/>
    <hyperlink ref="F441" r:id="rId90" display="https://podminky.urs.cz/item/CS_URS_2021_02/765191041"/>
    <hyperlink ref="F444" r:id="rId91" display="https://podminky.urs.cz/item/CS_URS_2021_02/765191043"/>
    <hyperlink ref="F447" r:id="rId92" display="https://podminky.urs.cz/item/CS_URS_2021_02/765191051"/>
    <hyperlink ref="F453" r:id="rId93" display="https://podminky.urs.cz/item/CS_URS_2021_02/765191063"/>
    <hyperlink ref="F457" r:id="rId94" display="https://podminky.urs.cz/item/CS_URS_2021_02/765191071"/>
    <hyperlink ref="F466" r:id="rId95" display="https://podminky.urs.cz/item/CS_URS_2021_02/765191091"/>
    <hyperlink ref="F468" r:id="rId96" display="https://podminky.urs.cz/item/CS_URS_2021_02/765191911"/>
    <hyperlink ref="F471" r:id="rId97" display="https://podminky.urs.cz/item/CS_URS_2021_02/765192001"/>
    <hyperlink ref="F473" r:id="rId98" display="https://podminky.urs.cz/item/CS_URS_2021_02/765192811"/>
    <hyperlink ref="F475" r:id="rId99" display="https://podminky.urs.cz/item/CS_URS_2021_02/998765103"/>
    <hyperlink ref="F477" r:id="rId100" display="https://podminky.urs.cz/item/CS_URS_2021_02/998765181"/>
    <hyperlink ref="F480" r:id="rId101" display="https://podminky.urs.cz/item/CS_URS_2021_02/783201403"/>
    <hyperlink ref="F482" r:id="rId102" display="https://podminky.urs.cz/item/CS_URS_2021_02/783213011"/>
    <hyperlink ref="F493" r:id="rId103" display="https://podminky.urs.cz/item/CS_URS_2021_02/783213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zakázky'!K6</f>
        <v>ZŠ Východní, Varnsdorf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931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932</v>
      </c>
      <c r="G12" s="39"/>
      <c r="H12" s="39"/>
      <c r="I12" s="133" t="s">
        <v>23</v>
      </c>
      <c r="J12" s="138" t="str">
        <f>'Rekapitulace zakázky'!AN8</f>
        <v>15. 8. 2021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zakázky'!AN10="","",'Rekapitulace zakázky'!AN10)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zakázky'!E11="","",'Rekapitulace zakázky'!E11)</f>
        <v>Město Varnsdorf</v>
      </c>
      <c r="F15" s="39"/>
      <c r="G15" s="39"/>
      <c r="H15" s="39"/>
      <c r="I15" s="133" t="s">
        <v>28</v>
      </c>
      <c r="J15" s="137" t="str">
        <f>IF('Rekapitulace zakázky'!AN11="","",'Rekapitulace zakázky'!AN11)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zakázky'!AN13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zakázky'!E14</f>
        <v>Vyplň údaj</v>
      </c>
      <c r="F18" s="137"/>
      <c r="G18" s="137"/>
      <c r="H18" s="137"/>
      <c r="I18" s="133" t="s">
        <v>28</v>
      </c>
      <c r="J18" s="34" t="str">
        <f>'Rekapitulace zakázky'!AN14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zakázky'!AN16="","",'Rekapitulace zakázky'!AN16)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zakázky'!E17="","",'Rekapitulace zakázky'!E17)</f>
        <v>Pavel Hruška</v>
      </c>
      <c r="F21" s="39"/>
      <c r="G21" s="39"/>
      <c r="H21" s="39"/>
      <c r="I21" s="133" t="s">
        <v>28</v>
      </c>
      <c r="J21" s="137" t="str">
        <f>IF('Rekapitulace zakázky'!AN17="","",'Rekapitulace zakázky'!AN17)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zakázky'!AN19="","",'Rekapitulace zakázky'!AN19)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zakázky'!E20="","",'Rekapitulace zakázky'!E20)</f>
        <v>Pavel Hruška</v>
      </c>
      <c r="F24" s="39"/>
      <c r="G24" s="39"/>
      <c r="H24" s="39"/>
      <c r="I24" s="133" t="s">
        <v>28</v>
      </c>
      <c r="J24" s="137" t="str">
        <f>IF('Rekapitulace zakázky'!AN20="","",'Rekapitulace zakázky'!AN20)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ROUND((SUM(BE83:BE128)),  2)</f>
        <v>0</v>
      </c>
      <c r="G33" s="39"/>
      <c r="H33" s="39"/>
      <c r="I33" s="149">
        <v>0.20999999999999999</v>
      </c>
      <c r="J33" s="148">
        <f>ROUND(((SUM(BE83:BE128))*I33),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ROUND((SUM(BF83:BF128)),  2)</f>
        <v>0</v>
      </c>
      <c r="G34" s="39"/>
      <c r="H34" s="39"/>
      <c r="I34" s="149">
        <v>0.14999999999999999</v>
      </c>
      <c r="J34" s="148">
        <f>ROUND(((SUM(BF83:BF128))*I34),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ROUND((SUM(BG83:BG128)),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ROUND((SUM(BH83:BH128)),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ROUND((SUM(BI83:BI128)),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ZŠ Východní, Varnsdorf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2 - Hromosvod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15. 8. 2021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Varnsdorf</v>
      </c>
      <c r="G54" s="41"/>
      <c r="H54" s="41"/>
      <c r="I54" s="33" t="s">
        <v>31</v>
      </c>
      <c r="J54" s="37" t="str">
        <f>E21</f>
        <v>Pavel Hruška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Pavel Hruška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97</v>
      </c>
    </row>
    <row r="60" s="9" customFormat="1" ht="24.96" customHeight="1">
      <c r="A60" s="9"/>
      <c r="B60" s="166"/>
      <c r="C60" s="167"/>
      <c r="D60" s="168" t="s">
        <v>933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6"/>
      <c r="C61" s="167"/>
      <c r="D61" s="168" t="s">
        <v>934</v>
      </c>
      <c r="E61" s="169"/>
      <c r="F61" s="169"/>
      <c r="G61" s="169"/>
      <c r="H61" s="169"/>
      <c r="I61" s="169"/>
      <c r="J61" s="170">
        <f>J96</f>
        <v>0</v>
      </c>
      <c r="K61" s="167"/>
      <c r="L61" s="17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6"/>
      <c r="C62" s="167"/>
      <c r="D62" s="168" t="s">
        <v>935</v>
      </c>
      <c r="E62" s="169"/>
      <c r="F62" s="169"/>
      <c r="G62" s="169"/>
      <c r="H62" s="169"/>
      <c r="I62" s="169"/>
      <c r="J62" s="170">
        <f>J101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6"/>
      <c r="C63" s="167"/>
      <c r="D63" s="168" t="s">
        <v>936</v>
      </c>
      <c r="E63" s="169"/>
      <c r="F63" s="169"/>
      <c r="G63" s="169"/>
      <c r="H63" s="169"/>
      <c r="I63" s="169"/>
      <c r="J63" s="170">
        <f>J108</f>
        <v>0</v>
      </c>
      <c r="K63" s="167"/>
      <c r="L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103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ZŠ Východní, Varnsdorf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92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SO 2 - Hromosvod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 xml:space="preserve"> </v>
      </c>
      <c r="G77" s="41"/>
      <c r="H77" s="41"/>
      <c r="I77" s="33" t="s">
        <v>23</v>
      </c>
      <c r="J77" s="73" t="str">
        <f>IF(J12="","",J12)</f>
        <v>15. 8. 2021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25</v>
      </c>
      <c r="D79" s="41"/>
      <c r="E79" s="41"/>
      <c r="F79" s="28" t="str">
        <f>E15</f>
        <v>Město Varnsdorf</v>
      </c>
      <c r="G79" s="41"/>
      <c r="H79" s="41"/>
      <c r="I79" s="33" t="s">
        <v>31</v>
      </c>
      <c r="J79" s="37" t="str">
        <f>E21</f>
        <v>Pavel Hruška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29</v>
      </c>
      <c r="D80" s="41"/>
      <c r="E80" s="41"/>
      <c r="F80" s="28" t="str">
        <f>IF(E18="","",E18)</f>
        <v>Vyplň údaj</v>
      </c>
      <c r="G80" s="41"/>
      <c r="H80" s="41"/>
      <c r="I80" s="33" t="s">
        <v>34</v>
      </c>
      <c r="J80" s="37" t="str">
        <f>E24</f>
        <v>Pavel Hruška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104</v>
      </c>
      <c r="D82" s="181" t="s">
        <v>56</v>
      </c>
      <c r="E82" s="181" t="s">
        <v>52</v>
      </c>
      <c r="F82" s="181" t="s">
        <v>53</v>
      </c>
      <c r="G82" s="181" t="s">
        <v>105</v>
      </c>
      <c r="H82" s="181" t="s">
        <v>106</v>
      </c>
      <c r="I82" s="181" t="s">
        <v>107</v>
      </c>
      <c r="J82" s="181" t="s">
        <v>96</v>
      </c>
      <c r="K82" s="182" t="s">
        <v>108</v>
      </c>
      <c r="L82" s="183"/>
      <c r="M82" s="93" t="s">
        <v>19</v>
      </c>
      <c r="N82" s="94" t="s">
        <v>41</v>
      </c>
      <c r="O82" s="94" t="s">
        <v>109</v>
      </c>
      <c r="P82" s="94" t="s">
        <v>110</v>
      </c>
      <c r="Q82" s="94" t="s">
        <v>111</v>
      </c>
      <c r="R82" s="94" t="s">
        <v>112</v>
      </c>
      <c r="S82" s="94" t="s">
        <v>113</v>
      </c>
      <c r="T82" s="95" t="s">
        <v>114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115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P84+P96+P101+P108</f>
        <v>0</v>
      </c>
      <c r="Q83" s="97"/>
      <c r="R83" s="186">
        <f>R84+R96+R101+R108</f>
        <v>0.0060000000000000001</v>
      </c>
      <c r="S83" s="97"/>
      <c r="T83" s="187">
        <f>T84+T96+T101+T108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70</v>
      </c>
      <c r="AU83" s="18" t="s">
        <v>97</v>
      </c>
      <c r="BK83" s="188">
        <f>BK84+BK96+BK101+BK108</f>
        <v>0</v>
      </c>
    </row>
    <row r="84" s="12" customFormat="1" ht="25.92" customHeight="1">
      <c r="A84" s="12"/>
      <c r="B84" s="189"/>
      <c r="C84" s="190"/>
      <c r="D84" s="191" t="s">
        <v>70</v>
      </c>
      <c r="E84" s="192" t="s">
        <v>937</v>
      </c>
      <c r="F84" s="192" t="s">
        <v>938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SUM(P85:P95)</f>
        <v>0</v>
      </c>
      <c r="Q84" s="197"/>
      <c r="R84" s="198">
        <f>SUM(R85:R95)</f>
        <v>0</v>
      </c>
      <c r="S84" s="197"/>
      <c r="T84" s="199">
        <f>SUM(T85:T95)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79</v>
      </c>
      <c r="AT84" s="201" t="s">
        <v>70</v>
      </c>
      <c r="AU84" s="201" t="s">
        <v>71</v>
      </c>
      <c r="AY84" s="200" t="s">
        <v>119</v>
      </c>
      <c r="BK84" s="202">
        <f>SUM(BK85:BK95)</f>
        <v>0</v>
      </c>
    </row>
    <row r="85" s="2" customFormat="1" ht="16.5" customHeight="1">
      <c r="A85" s="39"/>
      <c r="B85" s="40"/>
      <c r="C85" s="205" t="s">
        <v>79</v>
      </c>
      <c r="D85" s="205" t="s">
        <v>122</v>
      </c>
      <c r="E85" s="206" t="s">
        <v>939</v>
      </c>
      <c r="F85" s="207" t="s">
        <v>940</v>
      </c>
      <c r="G85" s="208" t="s">
        <v>329</v>
      </c>
      <c r="H85" s="209">
        <v>150</v>
      </c>
      <c r="I85" s="210"/>
      <c r="J85" s="211">
        <f>ROUND(I85*H85,2)</f>
        <v>0</v>
      </c>
      <c r="K85" s="207" t="s">
        <v>941</v>
      </c>
      <c r="L85" s="45"/>
      <c r="M85" s="212" t="s">
        <v>19</v>
      </c>
      <c r="N85" s="213" t="s">
        <v>42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145</v>
      </c>
      <c r="AT85" s="216" t="s">
        <v>122</v>
      </c>
      <c r="AU85" s="216" t="s">
        <v>79</v>
      </c>
      <c r="AY85" s="18" t="s">
        <v>119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79</v>
      </c>
      <c r="BK85" s="217">
        <f>ROUND(I85*H85,2)</f>
        <v>0</v>
      </c>
      <c r="BL85" s="18" t="s">
        <v>145</v>
      </c>
      <c r="BM85" s="216" t="s">
        <v>81</v>
      </c>
    </row>
    <row r="86" s="2" customFormat="1" ht="16.5" customHeight="1">
      <c r="A86" s="39"/>
      <c r="B86" s="40"/>
      <c r="C86" s="205" t="s">
        <v>81</v>
      </c>
      <c r="D86" s="205" t="s">
        <v>122</v>
      </c>
      <c r="E86" s="206" t="s">
        <v>942</v>
      </c>
      <c r="F86" s="207" t="s">
        <v>943</v>
      </c>
      <c r="G86" s="208" t="s">
        <v>329</v>
      </c>
      <c r="H86" s="209">
        <v>50</v>
      </c>
      <c r="I86" s="210"/>
      <c r="J86" s="211">
        <f>ROUND(I86*H86,2)</f>
        <v>0</v>
      </c>
      <c r="K86" s="207" t="s">
        <v>941</v>
      </c>
      <c r="L86" s="45"/>
      <c r="M86" s="212" t="s">
        <v>19</v>
      </c>
      <c r="N86" s="213" t="s">
        <v>42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145</v>
      </c>
      <c r="AT86" s="216" t="s">
        <v>122</v>
      </c>
      <c r="AU86" s="216" t="s">
        <v>79</v>
      </c>
      <c r="AY86" s="18" t="s">
        <v>119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79</v>
      </c>
      <c r="BK86" s="217">
        <f>ROUND(I86*H86,2)</f>
        <v>0</v>
      </c>
      <c r="BL86" s="18" t="s">
        <v>145</v>
      </c>
      <c r="BM86" s="216" t="s">
        <v>145</v>
      </c>
    </row>
    <row r="87" s="2" customFormat="1" ht="16.5" customHeight="1">
      <c r="A87" s="39"/>
      <c r="B87" s="40"/>
      <c r="C87" s="205" t="s">
        <v>136</v>
      </c>
      <c r="D87" s="205" t="s">
        <v>122</v>
      </c>
      <c r="E87" s="206" t="s">
        <v>944</v>
      </c>
      <c r="F87" s="207" t="s">
        <v>945</v>
      </c>
      <c r="G87" s="208" t="s">
        <v>183</v>
      </c>
      <c r="H87" s="209">
        <v>100</v>
      </c>
      <c r="I87" s="210"/>
      <c r="J87" s="211">
        <f>ROUND(I87*H87,2)</f>
        <v>0</v>
      </c>
      <c r="K87" s="207" t="s">
        <v>941</v>
      </c>
      <c r="L87" s="45"/>
      <c r="M87" s="212" t="s">
        <v>19</v>
      </c>
      <c r="N87" s="213" t="s">
        <v>42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145</v>
      </c>
      <c r="AT87" s="216" t="s">
        <v>122</v>
      </c>
      <c r="AU87" s="216" t="s">
        <v>79</v>
      </c>
      <c r="AY87" s="18" t="s">
        <v>119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79</v>
      </c>
      <c r="BK87" s="217">
        <f>ROUND(I87*H87,2)</f>
        <v>0</v>
      </c>
      <c r="BL87" s="18" t="s">
        <v>145</v>
      </c>
      <c r="BM87" s="216" t="s">
        <v>192</v>
      </c>
    </row>
    <row r="88" s="2" customFormat="1" ht="16.5" customHeight="1">
      <c r="A88" s="39"/>
      <c r="B88" s="40"/>
      <c r="C88" s="205" t="s">
        <v>145</v>
      </c>
      <c r="D88" s="205" t="s">
        <v>122</v>
      </c>
      <c r="E88" s="206" t="s">
        <v>946</v>
      </c>
      <c r="F88" s="207" t="s">
        <v>947</v>
      </c>
      <c r="G88" s="208" t="s">
        <v>183</v>
      </c>
      <c r="H88" s="209">
        <v>50</v>
      </c>
      <c r="I88" s="210"/>
      <c r="J88" s="211">
        <f>ROUND(I88*H88,2)</f>
        <v>0</v>
      </c>
      <c r="K88" s="207" t="s">
        <v>941</v>
      </c>
      <c r="L88" s="45"/>
      <c r="M88" s="212" t="s">
        <v>19</v>
      </c>
      <c r="N88" s="213" t="s">
        <v>42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145</v>
      </c>
      <c r="AT88" s="216" t="s">
        <v>122</v>
      </c>
      <c r="AU88" s="216" t="s">
        <v>79</v>
      </c>
      <c r="AY88" s="18" t="s">
        <v>119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79</v>
      </c>
      <c r="BK88" s="217">
        <f>ROUND(I88*H88,2)</f>
        <v>0</v>
      </c>
      <c r="BL88" s="18" t="s">
        <v>145</v>
      </c>
      <c r="BM88" s="216" t="s">
        <v>212</v>
      </c>
    </row>
    <row r="89" s="2" customFormat="1" ht="16.5" customHeight="1">
      <c r="A89" s="39"/>
      <c r="B89" s="40"/>
      <c r="C89" s="205" t="s">
        <v>118</v>
      </c>
      <c r="D89" s="205" t="s">
        <v>122</v>
      </c>
      <c r="E89" s="206" t="s">
        <v>948</v>
      </c>
      <c r="F89" s="207" t="s">
        <v>949</v>
      </c>
      <c r="G89" s="208" t="s">
        <v>183</v>
      </c>
      <c r="H89" s="209">
        <v>500</v>
      </c>
      <c r="I89" s="210"/>
      <c r="J89" s="211">
        <f>ROUND(I89*H89,2)</f>
        <v>0</v>
      </c>
      <c r="K89" s="207" t="s">
        <v>941</v>
      </c>
      <c r="L89" s="45"/>
      <c r="M89" s="212" t="s">
        <v>19</v>
      </c>
      <c r="N89" s="213" t="s">
        <v>42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145</v>
      </c>
      <c r="AT89" s="216" t="s">
        <v>122</v>
      </c>
      <c r="AU89" s="216" t="s">
        <v>79</v>
      </c>
      <c r="AY89" s="18" t="s">
        <v>119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79</v>
      </c>
      <c r="BK89" s="217">
        <f>ROUND(I89*H89,2)</f>
        <v>0</v>
      </c>
      <c r="BL89" s="18" t="s">
        <v>145</v>
      </c>
      <c r="BM89" s="216" t="s">
        <v>223</v>
      </c>
    </row>
    <row r="90" s="2" customFormat="1" ht="16.5" customHeight="1">
      <c r="A90" s="39"/>
      <c r="B90" s="40"/>
      <c r="C90" s="205" t="s">
        <v>192</v>
      </c>
      <c r="D90" s="205" t="s">
        <v>122</v>
      </c>
      <c r="E90" s="206" t="s">
        <v>950</v>
      </c>
      <c r="F90" s="207" t="s">
        <v>951</v>
      </c>
      <c r="G90" s="208" t="s">
        <v>329</v>
      </c>
      <c r="H90" s="209">
        <v>7</v>
      </c>
      <c r="I90" s="210"/>
      <c r="J90" s="211">
        <f>ROUND(I90*H90,2)</f>
        <v>0</v>
      </c>
      <c r="K90" s="207" t="s">
        <v>941</v>
      </c>
      <c r="L90" s="45"/>
      <c r="M90" s="212" t="s">
        <v>19</v>
      </c>
      <c r="N90" s="213" t="s">
        <v>42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145</v>
      </c>
      <c r="AT90" s="216" t="s">
        <v>122</v>
      </c>
      <c r="AU90" s="216" t="s">
        <v>79</v>
      </c>
      <c r="AY90" s="18" t="s">
        <v>119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145</v>
      </c>
      <c r="BM90" s="216" t="s">
        <v>233</v>
      </c>
    </row>
    <row r="91" s="2" customFormat="1" ht="16.5" customHeight="1">
      <c r="A91" s="39"/>
      <c r="B91" s="40"/>
      <c r="C91" s="205" t="s">
        <v>203</v>
      </c>
      <c r="D91" s="205" t="s">
        <v>122</v>
      </c>
      <c r="E91" s="206" t="s">
        <v>952</v>
      </c>
      <c r="F91" s="207" t="s">
        <v>953</v>
      </c>
      <c r="G91" s="208" t="s">
        <v>183</v>
      </c>
      <c r="H91" s="209">
        <v>300</v>
      </c>
      <c r="I91" s="210"/>
      <c r="J91" s="211">
        <f>ROUND(I91*H91,2)</f>
        <v>0</v>
      </c>
      <c r="K91" s="207" t="s">
        <v>941</v>
      </c>
      <c r="L91" s="45"/>
      <c r="M91" s="212" t="s">
        <v>19</v>
      </c>
      <c r="N91" s="213" t="s">
        <v>42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145</v>
      </c>
      <c r="AT91" s="216" t="s">
        <v>122</v>
      </c>
      <c r="AU91" s="216" t="s">
        <v>79</v>
      </c>
      <c r="AY91" s="18" t="s">
        <v>119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145</v>
      </c>
      <c r="BM91" s="216" t="s">
        <v>244</v>
      </c>
    </row>
    <row r="92" s="2" customFormat="1" ht="16.5" customHeight="1">
      <c r="A92" s="39"/>
      <c r="B92" s="40"/>
      <c r="C92" s="205" t="s">
        <v>212</v>
      </c>
      <c r="D92" s="205" t="s">
        <v>122</v>
      </c>
      <c r="E92" s="206" t="s">
        <v>954</v>
      </c>
      <c r="F92" s="207" t="s">
        <v>955</v>
      </c>
      <c r="G92" s="208" t="s">
        <v>329</v>
      </c>
      <c r="H92" s="209">
        <v>50</v>
      </c>
      <c r="I92" s="210"/>
      <c r="J92" s="211">
        <f>ROUND(I92*H92,2)</f>
        <v>0</v>
      </c>
      <c r="K92" s="207" t="s">
        <v>941</v>
      </c>
      <c r="L92" s="45"/>
      <c r="M92" s="212" t="s">
        <v>19</v>
      </c>
      <c r="N92" s="213" t="s">
        <v>42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145</v>
      </c>
      <c r="AT92" s="216" t="s">
        <v>122</v>
      </c>
      <c r="AU92" s="216" t="s">
        <v>79</v>
      </c>
      <c r="AY92" s="18" t="s">
        <v>119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79</v>
      </c>
      <c r="BK92" s="217">
        <f>ROUND(I92*H92,2)</f>
        <v>0</v>
      </c>
      <c r="BL92" s="18" t="s">
        <v>145</v>
      </c>
      <c r="BM92" s="216" t="s">
        <v>256</v>
      </c>
    </row>
    <row r="93" s="2" customFormat="1" ht="16.5" customHeight="1">
      <c r="A93" s="39"/>
      <c r="B93" s="40"/>
      <c r="C93" s="205" t="s">
        <v>210</v>
      </c>
      <c r="D93" s="205" t="s">
        <v>122</v>
      </c>
      <c r="E93" s="206" t="s">
        <v>956</v>
      </c>
      <c r="F93" s="207" t="s">
        <v>957</v>
      </c>
      <c r="G93" s="208" t="s">
        <v>329</v>
      </c>
      <c r="H93" s="209">
        <v>20</v>
      </c>
      <c r="I93" s="210"/>
      <c r="J93" s="211">
        <f>ROUND(I93*H93,2)</f>
        <v>0</v>
      </c>
      <c r="K93" s="207" t="s">
        <v>941</v>
      </c>
      <c r="L93" s="45"/>
      <c r="M93" s="212" t="s">
        <v>19</v>
      </c>
      <c r="N93" s="213" t="s">
        <v>42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145</v>
      </c>
      <c r="AT93" s="216" t="s">
        <v>122</v>
      </c>
      <c r="AU93" s="216" t="s">
        <v>79</v>
      </c>
      <c r="AY93" s="18" t="s">
        <v>119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79</v>
      </c>
      <c r="BK93" s="217">
        <f>ROUND(I93*H93,2)</f>
        <v>0</v>
      </c>
      <c r="BL93" s="18" t="s">
        <v>145</v>
      </c>
      <c r="BM93" s="216" t="s">
        <v>267</v>
      </c>
    </row>
    <row r="94" s="2" customFormat="1" ht="16.5" customHeight="1">
      <c r="A94" s="39"/>
      <c r="B94" s="40"/>
      <c r="C94" s="205" t="s">
        <v>223</v>
      </c>
      <c r="D94" s="205" t="s">
        <v>122</v>
      </c>
      <c r="E94" s="206" t="s">
        <v>958</v>
      </c>
      <c r="F94" s="207" t="s">
        <v>959</v>
      </c>
      <c r="G94" s="208" t="s">
        <v>329</v>
      </c>
      <c r="H94" s="209">
        <v>4</v>
      </c>
      <c r="I94" s="210"/>
      <c r="J94" s="211">
        <f>ROUND(I94*H94,2)</f>
        <v>0</v>
      </c>
      <c r="K94" s="207" t="s">
        <v>941</v>
      </c>
      <c r="L94" s="45"/>
      <c r="M94" s="212" t="s">
        <v>19</v>
      </c>
      <c r="N94" s="213" t="s">
        <v>42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145</v>
      </c>
      <c r="AT94" s="216" t="s">
        <v>122</v>
      </c>
      <c r="AU94" s="216" t="s">
        <v>79</v>
      </c>
      <c r="AY94" s="18" t="s">
        <v>119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79</v>
      </c>
      <c r="BK94" s="217">
        <f>ROUND(I94*H94,2)</f>
        <v>0</v>
      </c>
      <c r="BL94" s="18" t="s">
        <v>145</v>
      </c>
      <c r="BM94" s="216" t="s">
        <v>278</v>
      </c>
    </row>
    <row r="95" s="2" customFormat="1" ht="16.5" customHeight="1">
      <c r="A95" s="39"/>
      <c r="B95" s="40"/>
      <c r="C95" s="205" t="s">
        <v>228</v>
      </c>
      <c r="D95" s="205" t="s">
        <v>122</v>
      </c>
      <c r="E95" s="206" t="s">
        <v>960</v>
      </c>
      <c r="F95" s="207" t="s">
        <v>961</v>
      </c>
      <c r="G95" s="208" t="s">
        <v>329</v>
      </c>
      <c r="H95" s="209">
        <v>1</v>
      </c>
      <c r="I95" s="210"/>
      <c r="J95" s="211">
        <f>ROUND(I95*H95,2)</f>
        <v>0</v>
      </c>
      <c r="K95" s="207" t="s">
        <v>19</v>
      </c>
      <c r="L95" s="45"/>
      <c r="M95" s="212" t="s">
        <v>19</v>
      </c>
      <c r="N95" s="213" t="s">
        <v>42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145</v>
      </c>
      <c r="AT95" s="216" t="s">
        <v>122</v>
      </c>
      <c r="AU95" s="216" t="s">
        <v>79</v>
      </c>
      <c r="AY95" s="18" t="s">
        <v>119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145</v>
      </c>
      <c r="BM95" s="216" t="s">
        <v>962</v>
      </c>
    </row>
    <row r="96" s="12" customFormat="1" ht="25.92" customHeight="1">
      <c r="A96" s="12"/>
      <c r="B96" s="189"/>
      <c r="C96" s="190"/>
      <c r="D96" s="191" t="s">
        <v>70</v>
      </c>
      <c r="E96" s="192" t="s">
        <v>963</v>
      </c>
      <c r="F96" s="192" t="s">
        <v>964</v>
      </c>
      <c r="G96" s="190"/>
      <c r="H96" s="190"/>
      <c r="I96" s="193"/>
      <c r="J96" s="194">
        <f>BK96</f>
        <v>0</v>
      </c>
      <c r="K96" s="190"/>
      <c r="L96" s="195"/>
      <c r="M96" s="196"/>
      <c r="N96" s="197"/>
      <c r="O96" s="197"/>
      <c r="P96" s="198">
        <f>SUM(P97:P100)</f>
        <v>0</v>
      </c>
      <c r="Q96" s="197"/>
      <c r="R96" s="198">
        <f>SUM(R97:R100)</f>
        <v>0</v>
      </c>
      <c r="S96" s="197"/>
      <c r="T96" s="199">
        <f>SUM(T97:T100)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0" t="s">
        <v>79</v>
      </c>
      <c r="AT96" s="201" t="s">
        <v>70</v>
      </c>
      <c r="AU96" s="201" t="s">
        <v>71</v>
      </c>
      <c r="AY96" s="200" t="s">
        <v>119</v>
      </c>
      <c r="BK96" s="202">
        <f>SUM(BK97:BK100)</f>
        <v>0</v>
      </c>
    </row>
    <row r="97" s="2" customFormat="1" ht="16.5" customHeight="1">
      <c r="A97" s="39"/>
      <c r="B97" s="40"/>
      <c r="C97" s="205" t="s">
        <v>233</v>
      </c>
      <c r="D97" s="205" t="s">
        <v>122</v>
      </c>
      <c r="E97" s="206" t="s">
        <v>965</v>
      </c>
      <c r="F97" s="207" t="s">
        <v>966</v>
      </c>
      <c r="G97" s="208" t="s">
        <v>170</v>
      </c>
      <c r="H97" s="209">
        <v>55</v>
      </c>
      <c r="I97" s="210"/>
      <c r="J97" s="211">
        <f>ROUND(I97*H97,2)</f>
        <v>0</v>
      </c>
      <c r="K97" s="207" t="s">
        <v>941</v>
      </c>
      <c r="L97" s="45"/>
      <c r="M97" s="212" t="s">
        <v>19</v>
      </c>
      <c r="N97" s="213" t="s">
        <v>42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145</v>
      </c>
      <c r="AT97" s="216" t="s">
        <v>122</v>
      </c>
      <c r="AU97" s="216" t="s">
        <v>79</v>
      </c>
      <c r="AY97" s="18" t="s">
        <v>119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145</v>
      </c>
      <c r="BM97" s="216" t="s">
        <v>293</v>
      </c>
    </row>
    <row r="98" s="2" customFormat="1" ht="16.5" customHeight="1">
      <c r="A98" s="39"/>
      <c r="B98" s="40"/>
      <c r="C98" s="205" t="s">
        <v>238</v>
      </c>
      <c r="D98" s="205" t="s">
        <v>122</v>
      </c>
      <c r="E98" s="206" t="s">
        <v>967</v>
      </c>
      <c r="F98" s="207" t="s">
        <v>968</v>
      </c>
      <c r="G98" s="208" t="s">
        <v>183</v>
      </c>
      <c r="H98" s="209">
        <v>100</v>
      </c>
      <c r="I98" s="210"/>
      <c r="J98" s="211">
        <f>ROUND(I98*H98,2)</f>
        <v>0</v>
      </c>
      <c r="K98" s="207" t="s">
        <v>941</v>
      </c>
      <c r="L98" s="45"/>
      <c r="M98" s="212" t="s">
        <v>19</v>
      </c>
      <c r="N98" s="213" t="s">
        <v>42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145</v>
      </c>
      <c r="AT98" s="216" t="s">
        <v>122</v>
      </c>
      <c r="AU98" s="216" t="s">
        <v>79</v>
      </c>
      <c r="AY98" s="18" t="s">
        <v>119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79</v>
      </c>
      <c r="BK98" s="217">
        <f>ROUND(I98*H98,2)</f>
        <v>0</v>
      </c>
      <c r="BL98" s="18" t="s">
        <v>145</v>
      </c>
      <c r="BM98" s="216" t="s">
        <v>305</v>
      </c>
    </row>
    <row r="99" s="2" customFormat="1" ht="16.5" customHeight="1">
      <c r="A99" s="39"/>
      <c r="B99" s="40"/>
      <c r="C99" s="205" t="s">
        <v>244</v>
      </c>
      <c r="D99" s="205" t="s">
        <v>122</v>
      </c>
      <c r="E99" s="206" t="s">
        <v>969</v>
      </c>
      <c r="F99" s="207" t="s">
        <v>970</v>
      </c>
      <c r="G99" s="208" t="s">
        <v>183</v>
      </c>
      <c r="H99" s="209">
        <v>100</v>
      </c>
      <c r="I99" s="210"/>
      <c r="J99" s="211">
        <f>ROUND(I99*H99,2)</f>
        <v>0</v>
      </c>
      <c r="K99" s="207" t="s">
        <v>941</v>
      </c>
      <c r="L99" s="45"/>
      <c r="M99" s="212" t="s">
        <v>19</v>
      </c>
      <c r="N99" s="213" t="s">
        <v>42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145</v>
      </c>
      <c r="AT99" s="216" t="s">
        <v>122</v>
      </c>
      <c r="AU99" s="216" t="s">
        <v>79</v>
      </c>
      <c r="AY99" s="18" t="s">
        <v>119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79</v>
      </c>
      <c r="BK99" s="217">
        <f>ROUND(I99*H99,2)</f>
        <v>0</v>
      </c>
      <c r="BL99" s="18" t="s">
        <v>145</v>
      </c>
      <c r="BM99" s="216" t="s">
        <v>319</v>
      </c>
    </row>
    <row r="100" s="2" customFormat="1" ht="16.5" customHeight="1">
      <c r="A100" s="39"/>
      <c r="B100" s="40"/>
      <c r="C100" s="205" t="s">
        <v>8</v>
      </c>
      <c r="D100" s="205" t="s">
        <v>122</v>
      </c>
      <c r="E100" s="206" t="s">
        <v>971</v>
      </c>
      <c r="F100" s="207" t="s">
        <v>972</v>
      </c>
      <c r="G100" s="208" t="s">
        <v>170</v>
      </c>
      <c r="H100" s="209">
        <v>55</v>
      </c>
      <c r="I100" s="210"/>
      <c r="J100" s="211">
        <f>ROUND(I100*H100,2)</f>
        <v>0</v>
      </c>
      <c r="K100" s="207" t="s">
        <v>941</v>
      </c>
      <c r="L100" s="45"/>
      <c r="M100" s="212" t="s">
        <v>19</v>
      </c>
      <c r="N100" s="213" t="s">
        <v>42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145</v>
      </c>
      <c r="AT100" s="216" t="s">
        <v>122</v>
      </c>
      <c r="AU100" s="216" t="s">
        <v>79</v>
      </c>
      <c r="AY100" s="18" t="s">
        <v>119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79</v>
      </c>
      <c r="BK100" s="217">
        <f>ROUND(I100*H100,2)</f>
        <v>0</v>
      </c>
      <c r="BL100" s="18" t="s">
        <v>145</v>
      </c>
      <c r="BM100" s="216" t="s">
        <v>332</v>
      </c>
    </row>
    <row r="101" s="12" customFormat="1" ht="25.92" customHeight="1">
      <c r="A101" s="12"/>
      <c r="B101" s="189"/>
      <c r="C101" s="190"/>
      <c r="D101" s="191" t="s">
        <v>70</v>
      </c>
      <c r="E101" s="192" t="s">
        <v>973</v>
      </c>
      <c r="F101" s="192" t="s">
        <v>974</v>
      </c>
      <c r="G101" s="190"/>
      <c r="H101" s="190"/>
      <c r="I101" s="193"/>
      <c r="J101" s="194">
        <f>BK101</f>
        <v>0</v>
      </c>
      <c r="K101" s="190"/>
      <c r="L101" s="195"/>
      <c r="M101" s="196"/>
      <c r="N101" s="197"/>
      <c r="O101" s="197"/>
      <c r="P101" s="198">
        <f>SUM(P102:P107)</f>
        <v>0</v>
      </c>
      <c r="Q101" s="197"/>
      <c r="R101" s="198">
        <f>SUM(R102:R107)</f>
        <v>0</v>
      </c>
      <c r="S101" s="197"/>
      <c r="T101" s="199">
        <f>SUM(T102:T107)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0" t="s">
        <v>79</v>
      </c>
      <c r="AT101" s="201" t="s">
        <v>70</v>
      </c>
      <c r="AU101" s="201" t="s">
        <v>71</v>
      </c>
      <c r="AY101" s="200" t="s">
        <v>119</v>
      </c>
      <c r="BK101" s="202">
        <f>SUM(BK102:BK107)</f>
        <v>0</v>
      </c>
    </row>
    <row r="102" s="2" customFormat="1" ht="16.5" customHeight="1">
      <c r="A102" s="39"/>
      <c r="B102" s="40"/>
      <c r="C102" s="205" t="s">
        <v>256</v>
      </c>
      <c r="D102" s="205" t="s">
        <v>122</v>
      </c>
      <c r="E102" s="206" t="s">
        <v>975</v>
      </c>
      <c r="F102" s="207" t="s">
        <v>976</v>
      </c>
      <c r="G102" s="208" t="s">
        <v>253</v>
      </c>
      <c r="H102" s="209">
        <v>2</v>
      </c>
      <c r="I102" s="210"/>
      <c r="J102" s="211">
        <f>ROUND(I102*H102,2)</f>
        <v>0</v>
      </c>
      <c r="K102" s="207" t="s">
        <v>941</v>
      </c>
      <c r="L102" s="45"/>
      <c r="M102" s="212" t="s">
        <v>19</v>
      </c>
      <c r="N102" s="213" t="s">
        <v>42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145</v>
      </c>
      <c r="AT102" s="216" t="s">
        <v>122</v>
      </c>
      <c r="AU102" s="216" t="s">
        <v>79</v>
      </c>
      <c r="AY102" s="18" t="s">
        <v>119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79</v>
      </c>
      <c r="BK102" s="217">
        <f>ROUND(I102*H102,2)</f>
        <v>0</v>
      </c>
      <c r="BL102" s="18" t="s">
        <v>145</v>
      </c>
      <c r="BM102" s="216" t="s">
        <v>344</v>
      </c>
    </row>
    <row r="103" s="2" customFormat="1" ht="16.5" customHeight="1">
      <c r="A103" s="39"/>
      <c r="B103" s="40"/>
      <c r="C103" s="205" t="s">
        <v>261</v>
      </c>
      <c r="D103" s="205" t="s">
        <v>122</v>
      </c>
      <c r="E103" s="206" t="s">
        <v>977</v>
      </c>
      <c r="F103" s="207" t="s">
        <v>978</v>
      </c>
      <c r="G103" s="208" t="s">
        <v>253</v>
      </c>
      <c r="H103" s="209">
        <v>2</v>
      </c>
      <c r="I103" s="210"/>
      <c r="J103" s="211">
        <f>ROUND(I103*H103,2)</f>
        <v>0</v>
      </c>
      <c r="K103" s="207" t="s">
        <v>941</v>
      </c>
      <c r="L103" s="45"/>
      <c r="M103" s="212" t="s">
        <v>19</v>
      </c>
      <c r="N103" s="213" t="s">
        <v>42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145</v>
      </c>
      <c r="AT103" s="216" t="s">
        <v>122</v>
      </c>
      <c r="AU103" s="216" t="s">
        <v>79</v>
      </c>
      <c r="AY103" s="18" t="s">
        <v>119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79</v>
      </c>
      <c r="BK103" s="217">
        <f>ROUND(I103*H103,2)</f>
        <v>0</v>
      </c>
      <c r="BL103" s="18" t="s">
        <v>145</v>
      </c>
      <c r="BM103" s="216" t="s">
        <v>309</v>
      </c>
    </row>
    <row r="104" s="2" customFormat="1" ht="16.5" customHeight="1">
      <c r="A104" s="39"/>
      <c r="B104" s="40"/>
      <c r="C104" s="205" t="s">
        <v>267</v>
      </c>
      <c r="D104" s="205" t="s">
        <v>122</v>
      </c>
      <c r="E104" s="206" t="s">
        <v>979</v>
      </c>
      <c r="F104" s="207" t="s">
        <v>980</v>
      </c>
      <c r="G104" s="208" t="s">
        <v>253</v>
      </c>
      <c r="H104" s="209">
        <v>2</v>
      </c>
      <c r="I104" s="210"/>
      <c r="J104" s="211">
        <f>ROUND(I104*H104,2)</f>
        <v>0</v>
      </c>
      <c r="K104" s="207" t="s">
        <v>941</v>
      </c>
      <c r="L104" s="45"/>
      <c r="M104" s="212" t="s">
        <v>19</v>
      </c>
      <c r="N104" s="213" t="s">
        <v>42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145</v>
      </c>
      <c r="AT104" s="216" t="s">
        <v>122</v>
      </c>
      <c r="AU104" s="216" t="s">
        <v>79</v>
      </c>
      <c r="AY104" s="18" t="s">
        <v>119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79</v>
      </c>
      <c r="BK104" s="217">
        <f>ROUND(I104*H104,2)</f>
        <v>0</v>
      </c>
      <c r="BL104" s="18" t="s">
        <v>145</v>
      </c>
      <c r="BM104" s="216" t="s">
        <v>363</v>
      </c>
    </row>
    <row r="105" s="2" customFormat="1" ht="16.5" customHeight="1">
      <c r="A105" s="39"/>
      <c r="B105" s="40"/>
      <c r="C105" s="205" t="s">
        <v>273</v>
      </c>
      <c r="D105" s="205" t="s">
        <v>122</v>
      </c>
      <c r="E105" s="206" t="s">
        <v>981</v>
      </c>
      <c r="F105" s="207" t="s">
        <v>982</v>
      </c>
      <c r="G105" s="208" t="s">
        <v>253</v>
      </c>
      <c r="H105" s="209">
        <v>10</v>
      </c>
      <c r="I105" s="210"/>
      <c r="J105" s="211">
        <f>ROUND(I105*H105,2)</f>
        <v>0</v>
      </c>
      <c r="K105" s="207" t="s">
        <v>941</v>
      </c>
      <c r="L105" s="45"/>
      <c r="M105" s="212" t="s">
        <v>19</v>
      </c>
      <c r="N105" s="213" t="s">
        <v>42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145</v>
      </c>
      <c r="AT105" s="216" t="s">
        <v>122</v>
      </c>
      <c r="AU105" s="216" t="s">
        <v>79</v>
      </c>
      <c r="AY105" s="18" t="s">
        <v>119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79</v>
      </c>
      <c r="BK105" s="217">
        <f>ROUND(I105*H105,2)</f>
        <v>0</v>
      </c>
      <c r="BL105" s="18" t="s">
        <v>145</v>
      </c>
      <c r="BM105" s="216" t="s">
        <v>374</v>
      </c>
    </row>
    <row r="106" s="2" customFormat="1" ht="16.5" customHeight="1">
      <c r="A106" s="39"/>
      <c r="B106" s="40"/>
      <c r="C106" s="205" t="s">
        <v>278</v>
      </c>
      <c r="D106" s="205" t="s">
        <v>122</v>
      </c>
      <c r="E106" s="206" t="s">
        <v>983</v>
      </c>
      <c r="F106" s="207" t="s">
        <v>984</v>
      </c>
      <c r="G106" s="208" t="s">
        <v>253</v>
      </c>
      <c r="H106" s="209">
        <v>2</v>
      </c>
      <c r="I106" s="210"/>
      <c r="J106" s="211">
        <f>ROUND(I106*H106,2)</f>
        <v>0</v>
      </c>
      <c r="K106" s="207" t="s">
        <v>941</v>
      </c>
      <c r="L106" s="45"/>
      <c r="M106" s="212" t="s">
        <v>19</v>
      </c>
      <c r="N106" s="213" t="s">
        <v>42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145</v>
      </c>
      <c r="AT106" s="216" t="s">
        <v>122</v>
      </c>
      <c r="AU106" s="216" t="s">
        <v>79</v>
      </c>
      <c r="AY106" s="18" t="s">
        <v>119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79</v>
      </c>
      <c r="BK106" s="217">
        <f>ROUND(I106*H106,2)</f>
        <v>0</v>
      </c>
      <c r="BL106" s="18" t="s">
        <v>145</v>
      </c>
      <c r="BM106" s="216" t="s">
        <v>386</v>
      </c>
    </row>
    <row r="107" s="2" customFormat="1" ht="16.5" customHeight="1">
      <c r="A107" s="39"/>
      <c r="B107" s="40"/>
      <c r="C107" s="205" t="s">
        <v>7</v>
      </c>
      <c r="D107" s="205" t="s">
        <v>122</v>
      </c>
      <c r="E107" s="206" t="s">
        <v>985</v>
      </c>
      <c r="F107" s="207" t="s">
        <v>986</v>
      </c>
      <c r="G107" s="208" t="s">
        <v>253</v>
      </c>
      <c r="H107" s="209">
        <v>2</v>
      </c>
      <c r="I107" s="210"/>
      <c r="J107" s="211">
        <f>ROUND(I107*H107,2)</f>
        <v>0</v>
      </c>
      <c r="K107" s="207" t="s">
        <v>987</v>
      </c>
      <c r="L107" s="45"/>
      <c r="M107" s="212" t="s">
        <v>19</v>
      </c>
      <c r="N107" s="213" t="s">
        <v>42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145</v>
      </c>
      <c r="AT107" s="216" t="s">
        <v>122</v>
      </c>
      <c r="AU107" s="216" t="s">
        <v>79</v>
      </c>
      <c r="AY107" s="18" t="s">
        <v>119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79</v>
      </c>
      <c r="BK107" s="217">
        <f>ROUND(I107*H107,2)</f>
        <v>0</v>
      </c>
      <c r="BL107" s="18" t="s">
        <v>145</v>
      </c>
      <c r="BM107" s="216" t="s">
        <v>362</v>
      </c>
    </row>
    <row r="108" s="12" customFormat="1" ht="25.92" customHeight="1">
      <c r="A108" s="12"/>
      <c r="B108" s="189"/>
      <c r="C108" s="190"/>
      <c r="D108" s="191" t="s">
        <v>70</v>
      </c>
      <c r="E108" s="192" t="s">
        <v>988</v>
      </c>
      <c r="F108" s="192" t="s">
        <v>989</v>
      </c>
      <c r="G108" s="190"/>
      <c r="H108" s="190"/>
      <c r="I108" s="193"/>
      <c r="J108" s="194">
        <f>BK108</f>
        <v>0</v>
      </c>
      <c r="K108" s="190"/>
      <c r="L108" s="195"/>
      <c r="M108" s="196"/>
      <c r="N108" s="197"/>
      <c r="O108" s="197"/>
      <c r="P108" s="198">
        <f>SUM(P109:P128)</f>
        <v>0</v>
      </c>
      <c r="Q108" s="197"/>
      <c r="R108" s="198">
        <f>SUM(R109:R128)</f>
        <v>0.0060000000000000001</v>
      </c>
      <c r="S108" s="197"/>
      <c r="T108" s="199">
        <f>SUM(T109:T128)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0" t="s">
        <v>79</v>
      </c>
      <c r="AT108" s="201" t="s">
        <v>70</v>
      </c>
      <c r="AU108" s="201" t="s">
        <v>71</v>
      </c>
      <c r="AY108" s="200" t="s">
        <v>119</v>
      </c>
      <c r="BK108" s="202">
        <f>SUM(BK109:BK128)</f>
        <v>0</v>
      </c>
    </row>
    <row r="109" s="2" customFormat="1" ht="16.5" customHeight="1">
      <c r="A109" s="39"/>
      <c r="B109" s="40"/>
      <c r="C109" s="251" t="s">
        <v>293</v>
      </c>
      <c r="D109" s="251" t="s">
        <v>306</v>
      </c>
      <c r="E109" s="252" t="s">
        <v>990</v>
      </c>
      <c r="F109" s="253" t="s">
        <v>991</v>
      </c>
      <c r="G109" s="254" t="s">
        <v>992</v>
      </c>
      <c r="H109" s="255">
        <v>68</v>
      </c>
      <c r="I109" s="256"/>
      <c r="J109" s="257">
        <f>ROUND(I109*H109,2)</f>
        <v>0</v>
      </c>
      <c r="K109" s="253" t="s">
        <v>19</v>
      </c>
      <c r="L109" s="258"/>
      <c r="M109" s="259" t="s">
        <v>19</v>
      </c>
      <c r="N109" s="260" t="s">
        <v>42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212</v>
      </c>
      <c r="AT109" s="216" t="s">
        <v>306</v>
      </c>
      <c r="AU109" s="216" t="s">
        <v>79</v>
      </c>
      <c r="AY109" s="18" t="s">
        <v>119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79</v>
      </c>
      <c r="BK109" s="217">
        <f>ROUND(I109*H109,2)</f>
        <v>0</v>
      </c>
      <c r="BL109" s="18" t="s">
        <v>145</v>
      </c>
      <c r="BM109" s="216" t="s">
        <v>409</v>
      </c>
    </row>
    <row r="110" s="2" customFormat="1" ht="16.5" customHeight="1">
      <c r="A110" s="39"/>
      <c r="B110" s="40"/>
      <c r="C110" s="251" t="s">
        <v>299</v>
      </c>
      <c r="D110" s="251" t="s">
        <v>306</v>
      </c>
      <c r="E110" s="252" t="s">
        <v>993</v>
      </c>
      <c r="F110" s="253" t="s">
        <v>994</v>
      </c>
      <c r="G110" s="254" t="s">
        <v>992</v>
      </c>
      <c r="H110" s="255">
        <v>105</v>
      </c>
      <c r="I110" s="256"/>
      <c r="J110" s="257">
        <f>ROUND(I110*H110,2)</f>
        <v>0</v>
      </c>
      <c r="K110" s="253" t="s">
        <v>19</v>
      </c>
      <c r="L110" s="258"/>
      <c r="M110" s="259" t="s">
        <v>19</v>
      </c>
      <c r="N110" s="260" t="s">
        <v>42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212</v>
      </c>
      <c r="AT110" s="216" t="s">
        <v>306</v>
      </c>
      <c r="AU110" s="216" t="s">
        <v>79</v>
      </c>
      <c r="AY110" s="18" t="s">
        <v>119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79</v>
      </c>
      <c r="BK110" s="217">
        <f>ROUND(I110*H110,2)</f>
        <v>0</v>
      </c>
      <c r="BL110" s="18" t="s">
        <v>145</v>
      </c>
      <c r="BM110" s="216" t="s">
        <v>421</v>
      </c>
    </row>
    <row r="111" s="2" customFormat="1" ht="16.5" customHeight="1">
      <c r="A111" s="39"/>
      <c r="B111" s="40"/>
      <c r="C111" s="251" t="s">
        <v>305</v>
      </c>
      <c r="D111" s="251" t="s">
        <v>306</v>
      </c>
      <c r="E111" s="252" t="s">
        <v>995</v>
      </c>
      <c r="F111" s="253" t="s">
        <v>996</v>
      </c>
      <c r="G111" s="254" t="s">
        <v>992</v>
      </c>
      <c r="H111" s="255">
        <v>31</v>
      </c>
      <c r="I111" s="256"/>
      <c r="J111" s="257">
        <f>ROUND(I111*H111,2)</f>
        <v>0</v>
      </c>
      <c r="K111" s="253" t="s">
        <v>19</v>
      </c>
      <c r="L111" s="258"/>
      <c r="M111" s="259" t="s">
        <v>19</v>
      </c>
      <c r="N111" s="260" t="s">
        <v>42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212</v>
      </c>
      <c r="AT111" s="216" t="s">
        <v>306</v>
      </c>
      <c r="AU111" s="216" t="s">
        <v>79</v>
      </c>
      <c r="AY111" s="18" t="s">
        <v>119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79</v>
      </c>
      <c r="BK111" s="217">
        <f>ROUND(I111*H111,2)</f>
        <v>0</v>
      </c>
      <c r="BL111" s="18" t="s">
        <v>145</v>
      </c>
      <c r="BM111" s="216" t="s">
        <v>433</v>
      </c>
    </row>
    <row r="112" s="2" customFormat="1" ht="16.5" customHeight="1">
      <c r="A112" s="39"/>
      <c r="B112" s="40"/>
      <c r="C112" s="251" t="s">
        <v>314</v>
      </c>
      <c r="D112" s="251" t="s">
        <v>306</v>
      </c>
      <c r="E112" s="252" t="s">
        <v>997</v>
      </c>
      <c r="F112" s="253" t="s">
        <v>998</v>
      </c>
      <c r="G112" s="254" t="s">
        <v>999</v>
      </c>
      <c r="H112" s="255">
        <v>11</v>
      </c>
      <c r="I112" s="256"/>
      <c r="J112" s="257">
        <f>ROUND(I112*H112,2)</f>
        <v>0</v>
      </c>
      <c r="K112" s="253" t="s">
        <v>19</v>
      </c>
      <c r="L112" s="258"/>
      <c r="M112" s="259" t="s">
        <v>19</v>
      </c>
      <c r="N112" s="260" t="s">
        <v>42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212</v>
      </c>
      <c r="AT112" s="216" t="s">
        <v>306</v>
      </c>
      <c r="AU112" s="216" t="s">
        <v>79</v>
      </c>
      <c r="AY112" s="18" t="s">
        <v>119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79</v>
      </c>
      <c r="BK112" s="217">
        <f>ROUND(I112*H112,2)</f>
        <v>0</v>
      </c>
      <c r="BL112" s="18" t="s">
        <v>145</v>
      </c>
      <c r="BM112" s="216" t="s">
        <v>446</v>
      </c>
    </row>
    <row r="113" s="2" customFormat="1" ht="16.5" customHeight="1">
      <c r="A113" s="39"/>
      <c r="B113" s="40"/>
      <c r="C113" s="251" t="s">
        <v>319</v>
      </c>
      <c r="D113" s="251" t="s">
        <v>306</v>
      </c>
      <c r="E113" s="252" t="s">
        <v>1000</v>
      </c>
      <c r="F113" s="253" t="s">
        <v>1001</v>
      </c>
      <c r="G113" s="254" t="s">
        <v>999</v>
      </c>
      <c r="H113" s="255">
        <v>10</v>
      </c>
      <c r="I113" s="256"/>
      <c r="J113" s="257">
        <f>ROUND(I113*H113,2)</f>
        <v>0</v>
      </c>
      <c r="K113" s="253" t="s">
        <v>19</v>
      </c>
      <c r="L113" s="258"/>
      <c r="M113" s="259" t="s">
        <v>19</v>
      </c>
      <c r="N113" s="260" t="s">
        <v>42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212</v>
      </c>
      <c r="AT113" s="216" t="s">
        <v>306</v>
      </c>
      <c r="AU113" s="216" t="s">
        <v>79</v>
      </c>
      <c r="AY113" s="18" t="s">
        <v>119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79</v>
      </c>
      <c r="BK113" s="217">
        <f>ROUND(I113*H113,2)</f>
        <v>0</v>
      </c>
      <c r="BL113" s="18" t="s">
        <v>145</v>
      </c>
      <c r="BM113" s="216" t="s">
        <v>458</v>
      </c>
    </row>
    <row r="114" s="2" customFormat="1" ht="16.5" customHeight="1">
      <c r="A114" s="39"/>
      <c r="B114" s="40"/>
      <c r="C114" s="251" t="s">
        <v>326</v>
      </c>
      <c r="D114" s="251" t="s">
        <v>306</v>
      </c>
      <c r="E114" s="252" t="s">
        <v>1002</v>
      </c>
      <c r="F114" s="253" t="s">
        <v>1003</v>
      </c>
      <c r="G114" s="254" t="s">
        <v>999</v>
      </c>
      <c r="H114" s="255">
        <v>6</v>
      </c>
      <c r="I114" s="256"/>
      <c r="J114" s="257">
        <f>ROUND(I114*H114,2)</f>
        <v>0</v>
      </c>
      <c r="K114" s="253" t="s">
        <v>19</v>
      </c>
      <c r="L114" s="258"/>
      <c r="M114" s="259" t="s">
        <v>19</v>
      </c>
      <c r="N114" s="260" t="s">
        <v>42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212</v>
      </c>
      <c r="AT114" s="216" t="s">
        <v>306</v>
      </c>
      <c r="AU114" s="216" t="s">
        <v>79</v>
      </c>
      <c r="AY114" s="18" t="s">
        <v>119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79</v>
      </c>
      <c r="BK114" s="217">
        <f>ROUND(I114*H114,2)</f>
        <v>0</v>
      </c>
      <c r="BL114" s="18" t="s">
        <v>145</v>
      </c>
      <c r="BM114" s="216" t="s">
        <v>467</v>
      </c>
    </row>
    <row r="115" s="2" customFormat="1" ht="16.5" customHeight="1">
      <c r="A115" s="39"/>
      <c r="B115" s="40"/>
      <c r="C115" s="251" t="s">
        <v>332</v>
      </c>
      <c r="D115" s="251" t="s">
        <v>306</v>
      </c>
      <c r="E115" s="252" t="s">
        <v>1004</v>
      </c>
      <c r="F115" s="253" t="s">
        <v>1005</v>
      </c>
      <c r="G115" s="254" t="s">
        <v>999</v>
      </c>
      <c r="H115" s="255">
        <v>15</v>
      </c>
      <c r="I115" s="256"/>
      <c r="J115" s="257">
        <f>ROUND(I115*H115,2)</f>
        <v>0</v>
      </c>
      <c r="K115" s="253" t="s">
        <v>19</v>
      </c>
      <c r="L115" s="258"/>
      <c r="M115" s="259" t="s">
        <v>19</v>
      </c>
      <c r="N115" s="260" t="s">
        <v>42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212</v>
      </c>
      <c r="AT115" s="216" t="s">
        <v>306</v>
      </c>
      <c r="AU115" s="216" t="s">
        <v>79</v>
      </c>
      <c r="AY115" s="18" t="s">
        <v>119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79</v>
      </c>
      <c r="BK115" s="217">
        <f>ROUND(I115*H115,2)</f>
        <v>0</v>
      </c>
      <c r="BL115" s="18" t="s">
        <v>145</v>
      </c>
      <c r="BM115" s="216" t="s">
        <v>477</v>
      </c>
    </row>
    <row r="116" s="2" customFormat="1" ht="16.5" customHeight="1">
      <c r="A116" s="39"/>
      <c r="B116" s="40"/>
      <c r="C116" s="251" t="s">
        <v>337</v>
      </c>
      <c r="D116" s="251" t="s">
        <v>306</v>
      </c>
      <c r="E116" s="252" t="s">
        <v>1006</v>
      </c>
      <c r="F116" s="253" t="s">
        <v>1007</v>
      </c>
      <c r="G116" s="254" t="s">
        <v>999</v>
      </c>
      <c r="H116" s="255">
        <v>150</v>
      </c>
      <c r="I116" s="256"/>
      <c r="J116" s="257">
        <f>ROUND(I116*H116,2)</f>
        <v>0</v>
      </c>
      <c r="K116" s="253" t="s">
        <v>19</v>
      </c>
      <c r="L116" s="258"/>
      <c r="M116" s="259" t="s">
        <v>19</v>
      </c>
      <c r="N116" s="260" t="s">
        <v>42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212</v>
      </c>
      <c r="AT116" s="216" t="s">
        <v>306</v>
      </c>
      <c r="AU116" s="216" t="s">
        <v>79</v>
      </c>
      <c r="AY116" s="18" t="s">
        <v>119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79</v>
      </c>
      <c r="BK116" s="217">
        <f>ROUND(I116*H116,2)</f>
        <v>0</v>
      </c>
      <c r="BL116" s="18" t="s">
        <v>145</v>
      </c>
      <c r="BM116" s="216" t="s">
        <v>490</v>
      </c>
    </row>
    <row r="117" s="2" customFormat="1" ht="16.5" customHeight="1">
      <c r="A117" s="39"/>
      <c r="B117" s="40"/>
      <c r="C117" s="251" t="s">
        <v>344</v>
      </c>
      <c r="D117" s="251" t="s">
        <v>306</v>
      </c>
      <c r="E117" s="252" t="s">
        <v>1008</v>
      </c>
      <c r="F117" s="253" t="s">
        <v>1009</v>
      </c>
      <c r="G117" s="254" t="s">
        <v>999</v>
      </c>
      <c r="H117" s="255">
        <v>7</v>
      </c>
      <c r="I117" s="256"/>
      <c r="J117" s="257">
        <f>ROUND(I117*H117,2)</f>
        <v>0</v>
      </c>
      <c r="K117" s="253" t="s">
        <v>19</v>
      </c>
      <c r="L117" s="258"/>
      <c r="M117" s="259" t="s">
        <v>19</v>
      </c>
      <c r="N117" s="260" t="s">
        <v>42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212</v>
      </c>
      <c r="AT117" s="216" t="s">
        <v>306</v>
      </c>
      <c r="AU117" s="216" t="s">
        <v>79</v>
      </c>
      <c r="AY117" s="18" t="s">
        <v>119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79</v>
      </c>
      <c r="BK117" s="217">
        <f>ROUND(I117*H117,2)</f>
        <v>0</v>
      </c>
      <c r="BL117" s="18" t="s">
        <v>145</v>
      </c>
      <c r="BM117" s="216" t="s">
        <v>501</v>
      </c>
    </row>
    <row r="118" s="2" customFormat="1" ht="16.5" customHeight="1">
      <c r="A118" s="39"/>
      <c r="B118" s="40"/>
      <c r="C118" s="251" t="s">
        <v>348</v>
      </c>
      <c r="D118" s="251" t="s">
        <v>306</v>
      </c>
      <c r="E118" s="252" t="s">
        <v>1010</v>
      </c>
      <c r="F118" s="253" t="s">
        <v>1011</v>
      </c>
      <c r="G118" s="254" t="s">
        <v>999</v>
      </c>
      <c r="H118" s="255">
        <v>7</v>
      </c>
      <c r="I118" s="256"/>
      <c r="J118" s="257">
        <f>ROUND(I118*H118,2)</f>
        <v>0</v>
      </c>
      <c r="K118" s="253" t="s">
        <v>19</v>
      </c>
      <c r="L118" s="258"/>
      <c r="M118" s="259" t="s">
        <v>19</v>
      </c>
      <c r="N118" s="260" t="s">
        <v>42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212</v>
      </c>
      <c r="AT118" s="216" t="s">
        <v>306</v>
      </c>
      <c r="AU118" s="216" t="s">
        <v>79</v>
      </c>
      <c r="AY118" s="18" t="s">
        <v>119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79</v>
      </c>
      <c r="BK118" s="217">
        <f>ROUND(I118*H118,2)</f>
        <v>0</v>
      </c>
      <c r="BL118" s="18" t="s">
        <v>145</v>
      </c>
      <c r="BM118" s="216" t="s">
        <v>513</v>
      </c>
    </row>
    <row r="119" s="2" customFormat="1" ht="16.5" customHeight="1">
      <c r="A119" s="39"/>
      <c r="B119" s="40"/>
      <c r="C119" s="251" t="s">
        <v>309</v>
      </c>
      <c r="D119" s="251" t="s">
        <v>306</v>
      </c>
      <c r="E119" s="252" t="s">
        <v>1012</v>
      </c>
      <c r="F119" s="253" t="s">
        <v>1013</v>
      </c>
      <c r="G119" s="254" t="s">
        <v>999</v>
      </c>
      <c r="H119" s="255">
        <v>20</v>
      </c>
      <c r="I119" s="256"/>
      <c r="J119" s="257">
        <f>ROUND(I119*H119,2)</f>
        <v>0</v>
      </c>
      <c r="K119" s="253" t="s">
        <v>19</v>
      </c>
      <c r="L119" s="258"/>
      <c r="M119" s="259" t="s">
        <v>19</v>
      </c>
      <c r="N119" s="260" t="s">
        <v>42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212</v>
      </c>
      <c r="AT119" s="216" t="s">
        <v>306</v>
      </c>
      <c r="AU119" s="216" t="s">
        <v>79</v>
      </c>
      <c r="AY119" s="18" t="s">
        <v>119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79</v>
      </c>
      <c r="BK119" s="217">
        <f>ROUND(I119*H119,2)</f>
        <v>0</v>
      </c>
      <c r="BL119" s="18" t="s">
        <v>145</v>
      </c>
      <c r="BM119" s="216" t="s">
        <v>525</v>
      </c>
    </row>
    <row r="120" s="2" customFormat="1" ht="16.5" customHeight="1">
      <c r="A120" s="39"/>
      <c r="B120" s="40"/>
      <c r="C120" s="251" t="s">
        <v>358</v>
      </c>
      <c r="D120" s="251" t="s">
        <v>306</v>
      </c>
      <c r="E120" s="252" t="s">
        <v>1014</v>
      </c>
      <c r="F120" s="253" t="s">
        <v>1015</v>
      </c>
      <c r="G120" s="254" t="s">
        <v>999</v>
      </c>
      <c r="H120" s="255">
        <v>150</v>
      </c>
      <c r="I120" s="256"/>
      <c r="J120" s="257">
        <f>ROUND(I120*H120,2)</f>
        <v>0</v>
      </c>
      <c r="K120" s="253" t="s">
        <v>19</v>
      </c>
      <c r="L120" s="258"/>
      <c r="M120" s="259" t="s">
        <v>19</v>
      </c>
      <c r="N120" s="260" t="s">
        <v>42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212</v>
      </c>
      <c r="AT120" s="216" t="s">
        <v>306</v>
      </c>
      <c r="AU120" s="216" t="s">
        <v>79</v>
      </c>
      <c r="AY120" s="18" t="s">
        <v>119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79</v>
      </c>
      <c r="BK120" s="217">
        <f>ROUND(I120*H120,2)</f>
        <v>0</v>
      </c>
      <c r="BL120" s="18" t="s">
        <v>145</v>
      </c>
      <c r="BM120" s="216" t="s">
        <v>537</v>
      </c>
    </row>
    <row r="121" s="2" customFormat="1" ht="16.5" customHeight="1">
      <c r="A121" s="39"/>
      <c r="B121" s="40"/>
      <c r="C121" s="251" t="s">
        <v>363</v>
      </c>
      <c r="D121" s="251" t="s">
        <v>306</v>
      </c>
      <c r="E121" s="252" t="s">
        <v>1016</v>
      </c>
      <c r="F121" s="253" t="s">
        <v>1017</v>
      </c>
      <c r="G121" s="254" t="s">
        <v>999</v>
      </c>
      <c r="H121" s="255">
        <v>400</v>
      </c>
      <c r="I121" s="256"/>
      <c r="J121" s="257">
        <f>ROUND(I121*H121,2)</f>
        <v>0</v>
      </c>
      <c r="K121" s="253" t="s">
        <v>19</v>
      </c>
      <c r="L121" s="258"/>
      <c r="M121" s="259" t="s">
        <v>19</v>
      </c>
      <c r="N121" s="260" t="s">
        <v>42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212</v>
      </c>
      <c r="AT121" s="216" t="s">
        <v>306</v>
      </c>
      <c r="AU121" s="216" t="s">
        <v>79</v>
      </c>
      <c r="AY121" s="18" t="s">
        <v>119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79</v>
      </c>
      <c r="BK121" s="217">
        <f>ROUND(I121*H121,2)</f>
        <v>0</v>
      </c>
      <c r="BL121" s="18" t="s">
        <v>145</v>
      </c>
      <c r="BM121" s="216" t="s">
        <v>549</v>
      </c>
    </row>
    <row r="122" s="2" customFormat="1" ht="16.5" customHeight="1">
      <c r="A122" s="39"/>
      <c r="B122" s="40"/>
      <c r="C122" s="251" t="s">
        <v>369</v>
      </c>
      <c r="D122" s="251" t="s">
        <v>306</v>
      </c>
      <c r="E122" s="252" t="s">
        <v>1018</v>
      </c>
      <c r="F122" s="253" t="s">
        <v>1019</v>
      </c>
      <c r="G122" s="254" t="s">
        <v>999</v>
      </c>
      <c r="H122" s="255">
        <v>10</v>
      </c>
      <c r="I122" s="256"/>
      <c r="J122" s="257">
        <f>ROUND(I122*H122,2)</f>
        <v>0</v>
      </c>
      <c r="K122" s="253" t="s">
        <v>19</v>
      </c>
      <c r="L122" s="258"/>
      <c r="M122" s="259" t="s">
        <v>19</v>
      </c>
      <c r="N122" s="260" t="s">
        <v>42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212</v>
      </c>
      <c r="AT122" s="216" t="s">
        <v>306</v>
      </c>
      <c r="AU122" s="216" t="s">
        <v>79</v>
      </c>
      <c r="AY122" s="18" t="s">
        <v>119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79</v>
      </c>
      <c r="BK122" s="217">
        <f>ROUND(I122*H122,2)</f>
        <v>0</v>
      </c>
      <c r="BL122" s="18" t="s">
        <v>145</v>
      </c>
      <c r="BM122" s="216" t="s">
        <v>560</v>
      </c>
    </row>
    <row r="123" s="2" customFormat="1" ht="16.5" customHeight="1">
      <c r="A123" s="39"/>
      <c r="B123" s="40"/>
      <c r="C123" s="251" t="s">
        <v>374</v>
      </c>
      <c r="D123" s="251" t="s">
        <v>306</v>
      </c>
      <c r="E123" s="252" t="s">
        <v>1020</v>
      </c>
      <c r="F123" s="253" t="s">
        <v>1021</v>
      </c>
      <c r="G123" s="254" t="s">
        <v>999</v>
      </c>
      <c r="H123" s="255">
        <v>6</v>
      </c>
      <c r="I123" s="256"/>
      <c r="J123" s="257">
        <f>ROUND(I123*H123,2)</f>
        <v>0</v>
      </c>
      <c r="K123" s="253" t="s">
        <v>19</v>
      </c>
      <c r="L123" s="258"/>
      <c r="M123" s="259" t="s">
        <v>19</v>
      </c>
      <c r="N123" s="260" t="s">
        <v>42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212</v>
      </c>
      <c r="AT123" s="216" t="s">
        <v>306</v>
      </c>
      <c r="AU123" s="216" t="s">
        <v>79</v>
      </c>
      <c r="AY123" s="18" t="s">
        <v>119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79</v>
      </c>
      <c r="BK123" s="217">
        <f>ROUND(I123*H123,2)</f>
        <v>0</v>
      </c>
      <c r="BL123" s="18" t="s">
        <v>145</v>
      </c>
      <c r="BM123" s="216" t="s">
        <v>572</v>
      </c>
    </row>
    <row r="124" s="2" customFormat="1" ht="16.5" customHeight="1">
      <c r="A124" s="39"/>
      <c r="B124" s="40"/>
      <c r="C124" s="251" t="s">
        <v>379</v>
      </c>
      <c r="D124" s="251" t="s">
        <v>306</v>
      </c>
      <c r="E124" s="252" t="s">
        <v>1022</v>
      </c>
      <c r="F124" s="253" t="s">
        <v>1023</v>
      </c>
      <c r="G124" s="254" t="s">
        <v>999</v>
      </c>
      <c r="H124" s="255">
        <v>6</v>
      </c>
      <c r="I124" s="256"/>
      <c r="J124" s="257">
        <f>ROUND(I124*H124,2)</f>
        <v>0</v>
      </c>
      <c r="K124" s="253" t="s">
        <v>19</v>
      </c>
      <c r="L124" s="258"/>
      <c r="M124" s="259" t="s">
        <v>19</v>
      </c>
      <c r="N124" s="260" t="s">
        <v>42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212</v>
      </c>
      <c r="AT124" s="216" t="s">
        <v>306</v>
      </c>
      <c r="AU124" s="216" t="s">
        <v>79</v>
      </c>
      <c r="AY124" s="18" t="s">
        <v>119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79</v>
      </c>
      <c r="BK124" s="217">
        <f>ROUND(I124*H124,2)</f>
        <v>0</v>
      </c>
      <c r="BL124" s="18" t="s">
        <v>145</v>
      </c>
      <c r="BM124" s="216" t="s">
        <v>584</v>
      </c>
    </row>
    <row r="125" s="2" customFormat="1" ht="16.5" customHeight="1">
      <c r="A125" s="39"/>
      <c r="B125" s="40"/>
      <c r="C125" s="251" t="s">
        <v>386</v>
      </c>
      <c r="D125" s="251" t="s">
        <v>306</v>
      </c>
      <c r="E125" s="252" t="s">
        <v>1024</v>
      </c>
      <c r="F125" s="253" t="s">
        <v>1025</v>
      </c>
      <c r="G125" s="254" t="s">
        <v>999</v>
      </c>
      <c r="H125" s="255">
        <v>20</v>
      </c>
      <c r="I125" s="256"/>
      <c r="J125" s="257">
        <f>ROUND(I125*H125,2)</f>
        <v>0</v>
      </c>
      <c r="K125" s="253" t="s">
        <v>19</v>
      </c>
      <c r="L125" s="258"/>
      <c r="M125" s="259" t="s">
        <v>19</v>
      </c>
      <c r="N125" s="260" t="s">
        <v>42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212</v>
      </c>
      <c r="AT125" s="216" t="s">
        <v>306</v>
      </c>
      <c r="AU125" s="216" t="s">
        <v>79</v>
      </c>
      <c r="AY125" s="18" t="s">
        <v>119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79</v>
      </c>
      <c r="BK125" s="217">
        <f>ROUND(I125*H125,2)</f>
        <v>0</v>
      </c>
      <c r="BL125" s="18" t="s">
        <v>145</v>
      </c>
      <c r="BM125" s="216" t="s">
        <v>598</v>
      </c>
    </row>
    <row r="126" s="2" customFormat="1" ht="16.5" customHeight="1">
      <c r="A126" s="39"/>
      <c r="B126" s="40"/>
      <c r="C126" s="251" t="s">
        <v>392</v>
      </c>
      <c r="D126" s="251" t="s">
        <v>306</v>
      </c>
      <c r="E126" s="252" t="s">
        <v>1026</v>
      </c>
      <c r="F126" s="253" t="s">
        <v>1027</v>
      </c>
      <c r="G126" s="254" t="s">
        <v>999</v>
      </c>
      <c r="H126" s="255">
        <v>3</v>
      </c>
      <c r="I126" s="256"/>
      <c r="J126" s="257">
        <f>ROUND(I126*H126,2)</f>
        <v>0</v>
      </c>
      <c r="K126" s="253" t="s">
        <v>19</v>
      </c>
      <c r="L126" s="258"/>
      <c r="M126" s="259" t="s">
        <v>19</v>
      </c>
      <c r="N126" s="260" t="s">
        <v>42</v>
      </c>
      <c r="O126" s="85"/>
      <c r="P126" s="214">
        <f>O126*H126</f>
        <v>0</v>
      </c>
      <c r="Q126" s="214">
        <v>0.002</v>
      </c>
      <c r="R126" s="214">
        <f>Q126*H126</f>
        <v>0.0060000000000000001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212</v>
      </c>
      <c r="AT126" s="216" t="s">
        <v>306</v>
      </c>
      <c r="AU126" s="216" t="s">
        <v>79</v>
      </c>
      <c r="AY126" s="18" t="s">
        <v>119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79</v>
      </c>
      <c r="BK126" s="217">
        <f>ROUND(I126*H126,2)</f>
        <v>0</v>
      </c>
      <c r="BL126" s="18" t="s">
        <v>145</v>
      </c>
      <c r="BM126" s="216" t="s">
        <v>612</v>
      </c>
    </row>
    <row r="127" s="2" customFormat="1" ht="16.5" customHeight="1">
      <c r="A127" s="39"/>
      <c r="B127" s="40"/>
      <c r="C127" s="251" t="s">
        <v>362</v>
      </c>
      <c r="D127" s="251" t="s">
        <v>306</v>
      </c>
      <c r="E127" s="252" t="s">
        <v>1028</v>
      </c>
      <c r="F127" s="253" t="s">
        <v>1029</v>
      </c>
      <c r="G127" s="254" t="s">
        <v>1030</v>
      </c>
      <c r="H127" s="255">
        <v>1</v>
      </c>
      <c r="I127" s="256"/>
      <c r="J127" s="257">
        <f>ROUND(I127*H127,2)</f>
        <v>0</v>
      </c>
      <c r="K127" s="253" t="s">
        <v>19</v>
      </c>
      <c r="L127" s="258"/>
      <c r="M127" s="259" t="s">
        <v>19</v>
      </c>
      <c r="N127" s="260" t="s">
        <v>42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212</v>
      </c>
      <c r="AT127" s="216" t="s">
        <v>306</v>
      </c>
      <c r="AU127" s="216" t="s">
        <v>79</v>
      </c>
      <c r="AY127" s="18" t="s">
        <v>119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79</v>
      </c>
      <c r="BK127" s="217">
        <f>ROUND(I127*H127,2)</f>
        <v>0</v>
      </c>
      <c r="BL127" s="18" t="s">
        <v>145</v>
      </c>
      <c r="BM127" s="216" t="s">
        <v>623</v>
      </c>
    </row>
    <row r="128" s="2" customFormat="1" ht="16.5" customHeight="1">
      <c r="A128" s="39"/>
      <c r="B128" s="40"/>
      <c r="C128" s="251" t="s">
        <v>403</v>
      </c>
      <c r="D128" s="251" t="s">
        <v>306</v>
      </c>
      <c r="E128" s="252" t="s">
        <v>1031</v>
      </c>
      <c r="F128" s="253" t="s">
        <v>1032</v>
      </c>
      <c r="G128" s="254" t="s">
        <v>999</v>
      </c>
      <c r="H128" s="255">
        <v>4</v>
      </c>
      <c r="I128" s="256"/>
      <c r="J128" s="257">
        <f>ROUND(I128*H128,2)</f>
        <v>0</v>
      </c>
      <c r="K128" s="253" t="s">
        <v>19</v>
      </c>
      <c r="L128" s="258"/>
      <c r="M128" s="276" t="s">
        <v>19</v>
      </c>
      <c r="N128" s="277" t="s">
        <v>42</v>
      </c>
      <c r="O128" s="225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212</v>
      </c>
      <c r="AT128" s="216" t="s">
        <v>306</v>
      </c>
      <c r="AU128" s="216" t="s">
        <v>79</v>
      </c>
      <c r="AY128" s="18" t="s">
        <v>119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79</v>
      </c>
      <c r="BK128" s="217">
        <f>ROUND(I128*H128,2)</f>
        <v>0</v>
      </c>
      <c r="BL128" s="18" t="s">
        <v>145</v>
      </c>
      <c r="BM128" s="216" t="s">
        <v>635</v>
      </c>
    </row>
    <row r="129" s="2" customFormat="1" ht="6.96" customHeight="1">
      <c r="A129" s="39"/>
      <c r="B129" s="60"/>
      <c r="C129" s="61"/>
      <c r="D129" s="61"/>
      <c r="E129" s="61"/>
      <c r="F129" s="61"/>
      <c r="G129" s="61"/>
      <c r="H129" s="61"/>
      <c r="I129" s="61"/>
      <c r="J129" s="61"/>
      <c r="K129" s="61"/>
      <c r="L129" s="45"/>
      <c r="M129" s="39"/>
      <c r="O129" s="39"/>
      <c r="P129" s="39"/>
      <c r="Q129" s="39"/>
      <c r="R129" s="39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</sheetData>
  <sheetProtection sheet="1" autoFilter="0" formatColumns="0" formatRows="0" objects="1" scenarios="1" spinCount="100000" saltValue="4VDUd4oCBUXXqTGlYOwWsoFNij+PBcs15RgFVjgsTGqk2aGkKt4yLgOQILm4SP3bzeF0bJmFpwww9a7D57W3ig==" hashValue="QdydQgzVKFYOzIA34ezI4dsZjsDS+krubLTaJMUyX7vQ4yqpt3fIJjktvEiUSWlFGvSi62BD6fvhznC1ca+wiA==" algorithmName="SHA-512" password="CC35"/>
  <autoFilter ref="C82:K128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zakázky'!K6</f>
        <v>ZŠ Východní, Varnsdorf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1033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932</v>
      </c>
      <c r="G12" s="39"/>
      <c r="H12" s="39"/>
      <c r="I12" s="133" t="s">
        <v>23</v>
      </c>
      <c r="J12" s="138" t="str">
        <f>'Rekapitulace zakázky'!AN8</f>
        <v>15. 8. 2021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zakázky'!AN10="","",'Rekapitulace zakázky'!AN10)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zakázky'!E11="","",'Rekapitulace zakázky'!E11)</f>
        <v>Město Varnsdorf</v>
      </c>
      <c r="F15" s="39"/>
      <c r="G15" s="39"/>
      <c r="H15" s="39"/>
      <c r="I15" s="133" t="s">
        <v>28</v>
      </c>
      <c r="J15" s="137" t="str">
        <f>IF('Rekapitulace zakázky'!AN11="","",'Rekapitulace zakázky'!AN11)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zakázky'!AN13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zakázky'!E14</f>
        <v>Vyplň údaj</v>
      </c>
      <c r="F18" s="137"/>
      <c r="G18" s="137"/>
      <c r="H18" s="137"/>
      <c r="I18" s="133" t="s">
        <v>28</v>
      </c>
      <c r="J18" s="34" t="str">
        <f>'Rekapitulace zakázky'!AN14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zakázky'!AN16="","",'Rekapitulace zakázky'!AN16)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zakázky'!E17="","",'Rekapitulace zakázky'!E17)</f>
        <v>Pavel Hruška</v>
      </c>
      <c r="F21" s="39"/>
      <c r="G21" s="39"/>
      <c r="H21" s="39"/>
      <c r="I21" s="133" t="s">
        <v>28</v>
      </c>
      <c r="J21" s="137" t="str">
        <f>IF('Rekapitulace zakázky'!AN17="","",'Rekapitulace zakázky'!AN17)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zakázky'!AN19="","",'Rekapitulace zakázky'!AN19)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zakázky'!E20="","",'Rekapitulace zakázky'!E20)</f>
        <v>Pavel Hruška</v>
      </c>
      <c r="F24" s="39"/>
      <c r="G24" s="39"/>
      <c r="H24" s="39"/>
      <c r="I24" s="133" t="s">
        <v>28</v>
      </c>
      <c r="J24" s="137" t="str">
        <f>IF('Rekapitulace zakázky'!AN20="","",'Rekapitulace zakázky'!AN20)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ROUND((SUM(BE81:BE92)),  2)</f>
        <v>0</v>
      </c>
      <c r="G33" s="39"/>
      <c r="H33" s="39"/>
      <c r="I33" s="149">
        <v>0.20999999999999999</v>
      </c>
      <c r="J33" s="148">
        <f>ROUND(((SUM(BE81:BE92))*I33),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ROUND((SUM(BF81:BF92)),  2)</f>
        <v>0</v>
      </c>
      <c r="G34" s="39"/>
      <c r="H34" s="39"/>
      <c r="I34" s="149">
        <v>0.14999999999999999</v>
      </c>
      <c r="J34" s="148">
        <f>ROUND(((SUM(BF81:BF92))*I34),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ROUND((SUM(BG81:BG92)),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ROUND((SUM(BH81:BH92)),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ROUND((SUM(BI81:BI92)),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ZŠ Východní, Varnsdorf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3 - Systém ochrany proti pády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15. 8. 2021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Varnsdorf</v>
      </c>
      <c r="G54" s="41"/>
      <c r="H54" s="41"/>
      <c r="I54" s="33" t="s">
        <v>31</v>
      </c>
      <c r="J54" s="37" t="str">
        <f>E21</f>
        <v>Pavel Hruška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Pavel Hruška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97</v>
      </c>
    </row>
    <row r="60" s="9" customFormat="1" ht="24.96" customHeight="1">
      <c r="A60" s="9"/>
      <c r="B60" s="166"/>
      <c r="C60" s="167"/>
      <c r="D60" s="168" t="s">
        <v>158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163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103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ZŠ Východní, Varnsdorf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92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 3 - Systém ochrany proti pády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 xml:space="preserve"> </v>
      </c>
      <c r="G75" s="41"/>
      <c r="H75" s="41"/>
      <c r="I75" s="33" t="s">
        <v>23</v>
      </c>
      <c r="J75" s="73" t="str">
        <f>IF(J12="","",J12)</f>
        <v>15. 8. 2021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>Město Varnsdorf</v>
      </c>
      <c r="G77" s="41"/>
      <c r="H77" s="41"/>
      <c r="I77" s="33" t="s">
        <v>31</v>
      </c>
      <c r="J77" s="37" t="str">
        <f>E21</f>
        <v>Pavel Hruška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29</v>
      </c>
      <c r="D78" s="41"/>
      <c r="E78" s="41"/>
      <c r="F78" s="28" t="str">
        <f>IF(E18="","",E18)</f>
        <v>Vyplň údaj</v>
      </c>
      <c r="G78" s="41"/>
      <c r="H78" s="41"/>
      <c r="I78" s="33" t="s">
        <v>34</v>
      </c>
      <c r="J78" s="37" t="str">
        <f>E24</f>
        <v>Pavel Hruška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104</v>
      </c>
      <c r="D80" s="181" t="s">
        <v>56</v>
      </c>
      <c r="E80" s="181" t="s">
        <v>52</v>
      </c>
      <c r="F80" s="181" t="s">
        <v>53</v>
      </c>
      <c r="G80" s="181" t="s">
        <v>105</v>
      </c>
      <c r="H80" s="181" t="s">
        <v>106</v>
      </c>
      <c r="I80" s="181" t="s">
        <v>107</v>
      </c>
      <c r="J80" s="181" t="s">
        <v>96</v>
      </c>
      <c r="K80" s="182" t="s">
        <v>108</v>
      </c>
      <c r="L80" s="183"/>
      <c r="M80" s="93" t="s">
        <v>19</v>
      </c>
      <c r="N80" s="94" t="s">
        <v>41</v>
      </c>
      <c r="O80" s="94" t="s">
        <v>109</v>
      </c>
      <c r="P80" s="94" t="s">
        <v>110</v>
      </c>
      <c r="Q80" s="94" t="s">
        <v>111</v>
      </c>
      <c r="R80" s="94" t="s">
        <v>112</v>
      </c>
      <c r="S80" s="94" t="s">
        <v>113</v>
      </c>
      <c r="T80" s="95" t="s">
        <v>114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115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0.23891999999999999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70</v>
      </c>
      <c r="AU81" s="18" t="s">
        <v>97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70</v>
      </c>
      <c r="E82" s="192" t="s">
        <v>289</v>
      </c>
      <c r="F82" s="192" t="s">
        <v>290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0.23891999999999999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81</v>
      </c>
      <c r="AT82" s="201" t="s">
        <v>70</v>
      </c>
      <c r="AU82" s="201" t="s">
        <v>71</v>
      </c>
      <c r="AY82" s="200" t="s">
        <v>119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70</v>
      </c>
      <c r="E83" s="203" t="s">
        <v>731</v>
      </c>
      <c r="F83" s="203" t="s">
        <v>732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SUM(P84:P92)</f>
        <v>0</v>
      </c>
      <c r="Q83" s="197"/>
      <c r="R83" s="198">
        <f>SUM(R84:R92)</f>
        <v>0.23891999999999999</v>
      </c>
      <c r="S83" s="197"/>
      <c r="T83" s="199">
        <f>SUM(T84:T92)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81</v>
      </c>
      <c r="AT83" s="201" t="s">
        <v>70</v>
      </c>
      <c r="AU83" s="201" t="s">
        <v>79</v>
      </c>
      <c r="AY83" s="200" t="s">
        <v>119</v>
      </c>
      <c r="BK83" s="202">
        <f>SUM(BK84:BK92)</f>
        <v>0</v>
      </c>
    </row>
    <row r="84" s="2" customFormat="1" ht="16.5" customHeight="1">
      <c r="A84" s="39"/>
      <c r="B84" s="40"/>
      <c r="C84" s="205" t="s">
        <v>79</v>
      </c>
      <c r="D84" s="205" t="s">
        <v>122</v>
      </c>
      <c r="E84" s="206" t="s">
        <v>1034</v>
      </c>
      <c r="F84" s="207" t="s">
        <v>1035</v>
      </c>
      <c r="G84" s="208" t="s">
        <v>470</v>
      </c>
      <c r="H84" s="209">
        <v>1</v>
      </c>
      <c r="I84" s="210"/>
      <c r="J84" s="211">
        <f>ROUND(I84*H84,2)</f>
        <v>0</v>
      </c>
      <c r="K84" s="207" t="s">
        <v>19</v>
      </c>
      <c r="L84" s="45"/>
      <c r="M84" s="212" t="s">
        <v>19</v>
      </c>
      <c r="N84" s="213" t="s">
        <v>42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256</v>
      </c>
      <c r="AT84" s="216" t="s">
        <v>122</v>
      </c>
      <c r="AU84" s="216" t="s">
        <v>81</v>
      </c>
      <c r="AY84" s="18" t="s">
        <v>119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79</v>
      </c>
      <c r="BK84" s="217">
        <f>ROUND(I84*H84,2)</f>
        <v>0</v>
      </c>
      <c r="BL84" s="18" t="s">
        <v>256</v>
      </c>
      <c r="BM84" s="216" t="s">
        <v>1036</v>
      </c>
    </row>
    <row r="85" s="2" customFormat="1" ht="16.5" customHeight="1">
      <c r="A85" s="39"/>
      <c r="B85" s="40"/>
      <c r="C85" s="251" t="s">
        <v>81</v>
      </c>
      <c r="D85" s="251" t="s">
        <v>306</v>
      </c>
      <c r="E85" s="252" t="s">
        <v>1037</v>
      </c>
      <c r="F85" s="253" t="s">
        <v>1038</v>
      </c>
      <c r="G85" s="254" t="s">
        <v>329</v>
      </c>
      <c r="H85" s="255">
        <v>3</v>
      </c>
      <c r="I85" s="256"/>
      <c r="J85" s="257">
        <f>ROUND(I85*H85,2)</f>
        <v>0</v>
      </c>
      <c r="K85" s="253" t="s">
        <v>19</v>
      </c>
      <c r="L85" s="258"/>
      <c r="M85" s="259" t="s">
        <v>19</v>
      </c>
      <c r="N85" s="260" t="s">
        <v>42</v>
      </c>
      <c r="O85" s="85"/>
      <c r="P85" s="214">
        <f>O85*H85</f>
        <v>0</v>
      </c>
      <c r="Q85" s="214">
        <v>0.0032000000000000002</v>
      </c>
      <c r="R85" s="214">
        <f>Q85*H85</f>
        <v>0.0096000000000000009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309</v>
      </c>
      <c r="AT85" s="216" t="s">
        <v>306</v>
      </c>
      <c r="AU85" s="216" t="s">
        <v>81</v>
      </c>
      <c r="AY85" s="18" t="s">
        <v>119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79</v>
      </c>
      <c r="BK85" s="217">
        <f>ROUND(I85*H85,2)</f>
        <v>0</v>
      </c>
      <c r="BL85" s="18" t="s">
        <v>256</v>
      </c>
      <c r="BM85" s="216" t="s">
        <v>1039</v>
      </c>
    </row>
    <row r="86" s="2" customFormat="1" ht="16.5" customHeight="1">
      <c r="A86" s="39"/>
      <c r="B86" s="40"/>
      <c r="C86" s="251" t="s">
        <v>136</v>
      </c>
      <c r="D86" s="251" t="s">
        <v>306</v>
      </c>
      <c r="E86" s="252" t="s">
        <v>1040</v>
      </c>
      <c r="F86" s="253" t="s">
        <v>1041</v>
      </c>
      <c r="G86" s="254" t="s">
        <v>329</v>
      </c>
      <c r="H86" s="255">
        <v>11</v>
      </c>
      <c r="I86" s="256"/>
      <c r="J86" s="257">
        <f>ROUND(I86*H86,2)</f>
        <v>0</v>
      </c>
      <c r="K86" s="253" t="s">
        <v>139</v>
      </c>
      <c r="L86" s="258"/>
      <c r="M86" s="259" t="s">
        <v>19</v>
      </c>
      <c r="N86" s="260" t="s">
        <v>42</v>
      </c>
      <c r="O86" s="85"/>
      <c r="P86" s="214">
        <f>O86*H86</f>
        <v>0</v>
      </c>
      <c r="Q86" s="214">
        <v>0.0027299999999999998</v>
      </c>
      <c r="R86" s="214">
        <f>Q86*H86</f>
        <v>0.030029999999999998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309</v>
      </c>
      <c r="AT86" s="216" t="s">
        <v>306</v>
      </c>
      <c r="AU86" s="216" t="s">
        <v>81</v>
      </c>
      <c r="AY86" s="18" t="s">
        <v>119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79</v>
      </c>
      <c r="BK86" s="217">
        <f>ROUND(I86*H86,2)</f>
        <v>0</v>
      </c>
      <c r="BL86" s="18" t="s">
        <v>256</v>
      </c>
      <c r="BM86" s="216" t="s">
        <v>1042</v>
      </c>
    </row>
    <row r="87" s="2" customFormat="1" ht="16.5" customHeight="1">
      <c r="A87" s="39"/>
      <c r="B87" s="40"/>
      <c r="C87" s="251" t="s">
        <v>145</v>
      </c>
      <c r="D87" s="251" t="s">
        <v>306</v>
      </c>
      <c r="E87" s="252" t="s">
        <v>1043</v>
      </c>
      <c r="F87" s="253" t="s">
        <v>1044</v>
      </c>
      <c r="G87" s="254" t="s">
        <v>329</v>
      </c>
      <c r="H87" s="255">
        <v>13</v>
      </c>
      <c r="I87" s="256"/>
      <c r="J87" s="257">
        <f>ROUND(I87*H87,2)</f>
        <v>0</v>
      </c>
      <c r="K87" s="253" t="s">
        <v>19</v>
      </c>
      <c r="L87" s="258"/>
      <c r="M87" s="259" t="s">
        <v>19</v>
      </c>
      <c r="N87" s="260" t="s">
        <v>42</v>
      </c>
      <c r="O87" s="85"/>
      <c r="P87" s="214">
        <f>O87*H87</f>
        <v>0</v>
      </c>
      <c r="Q87" s="214">
        <v>0.0027299999999999998</v>
      </c>
      <c r="R87" s="214">
        <f>Q87*H87</f>
        <v>0.035489999999999994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309</v>
      </c>
      <c r="AT87" s="216" t="s">
        <v>306</v>
      </c>
      <c r="AU87" s="216" t="s">
        <v>81</v>
      </c>
      <c r="AY87" s="18" t="s">
        <v>119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79</v>
      </c>
      <c r="BK87" s="217">
        <f>ROUND(I87*H87,2)</f>
        <v>0</v>
      </c>
      <c r="BL87" s="18" t="s">
        <v>256</v>
      </c>
      <c r="BM87" s="216" t="s">
        <v>1045</v>
      </c>
    </row>
    <row r="88" s="2" customFormat="1" ht="16.5" customHeight="1">
      <c r="A88" s="39"/>
      <c r="B88" s="40"/>
      <c r="C88" s="251" t="s">
        <v>118</v>
      </c>
      <c r="D88" s="251" t="s">
        <v>306</v>
      </c>
      <c r="E88" s="252" t="s">
        <v>1046</v>
      </c>
      <c r="F88" s="253" t="s">
        <v>1047</v>
      </c>
      <c r="G88" s="254" t="s">
        <v>329</v>
      </c>
      <c r="H88" s="255">
        <v>8</v>
      </c>
      <c r="I88" s="256"/>
      <c r="J88" s="257">
        <f>ROUND(I88*H88,2)</f>
        <v>0</v>
      </c>
      <c r="K88" s="253" t="s">
        <v>19</v>
      </c>
      <c r="L88" s="258"/>
      <c r="M88" s="259" t="s">
        <v>19</v>
      </c>
      <c r="N88" s="260" t="s">
        <v>42</v>
      </c>
      <c r="O88" s="85"/>
      <c r="P88" s="214">
        <f>O88*H88</f>
        <v>0</v>
      </c>
      <c r="Q88" s="214">
        <v>0.0027299999999999998</v>
      </c>
      <c r="R88" s="214">
        <f>Q88*H88</f>
        <v>0.021839999999999998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309</v>
      </c>
      <c r="AT88" s="216" t="s">
        <v>306</v>
      </c>
      <c r="AU88" s="216" t="s">
        <v>81</v>
      </c>
      <c r="AY88" s="18" t="s">
        <v>119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79</v>
      </c>
      <c r="BK88" s="217">
        <f>ROUND(I88*H88,2)</f>
        <v>0</v>
      </c>
      <c r="BL88" s="18" t="s">
        <v>256</v>
      </c>
      <c r="BM88" s="216" t="s">
        <v>1048</v>
      </c>
    </row>
    <row r="89" s="2" customFormat="1" ht="16.5" customHeight="1">
      <c r="A89" s="39"/>
      <c r="B89" s="40"/>
      <c r="C89" s="251" t="s">
        <v>192</v>
      </c>
      <c r="D89" s="251" t="s">
        <v>306</v>
      </c>
      <c r="E89" s="252" t="s">
        <v>1049</v>
      </c>
      <c r="F89" s="253" t="s">
        <v>1050</v>
      </c>
      <c r="G89" s="254" t="s">
        <v>329</v>
      </c>
      <c r="H89" s="255">
        <v>3</v>
      </c>
      <c r="I89" s="256"/>
      <c r="J89" s="257">
        <f>ROUND(I89*H89,2)</f>
        <v>0</v>
      </c>
      <c r="K89" s="253" t="s">
        <v>19</v>
      </c>
      <c r="L89" s="258"/>
      <c r="M89" s="259" t="s">
        <v>19</v>
      </c>
      <c r="N89" s="260" t="s">
        <v>42</v>
      </c>
      <c r="O89" s="85"/>
      <c r="P89" s="214">
        <f>O89*H89</f>
        <v>0</v>
      </c>
      <c r="Q89" s="214">
        <v>0.0027299999999999998</v>
      </c>
      <c r="R89" s="214">
        <f>Q89*H89</f>
        <v>0.0081899999999999994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309</v>
      </c>
      <c r="AT89" s="216" t="s">
        <v>306</v>
      </c>
      <c r="AU89" s="216" t="s">
        <v>81</v>
      </c>
      <c r="AY89" s="18" t="s">
        <v>119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79</v>
      </c>
      <c r="BK89" s="217">
        <f>ROUND(I89*H89,2)</f>
        <v>0</v>
      </c>
      <c r="BL89" s="18" t="s">
        <v>256</v>
      </c>
      <c r="BM89" s="216" t="s">
        <v>1051</v>
      </c>
    </row>
    <row r="90" s="2" customFormat="1" ht="16.5" customHeight="1">
      <c r="A90" s="39"/>
      <c r="B90" s="40"/>
      <c r="C90" s="251" t="s">
        <v>203</v>
      </c>
      <c r="D90" s="251" t="s">
        <v>306</v>
      </c>
      <c r="E90" s="252" t="s">
        <v>1052</v>
      </c>
      <c r="F90" s="253" t="s">
        <v>1053</v>
      </c>
      <c r="G90" s="254" t="s">
        <v>183</v>
      </c>
      <c r="H90" s="255">
        <v>48</v>
      </c>
      <c r="I90" s="256"/>
      <c r="J90" s="257">
        <f>ROUND(I90*H90,2)</f>
        <v>0</v>
      </c>
      <c r="K90" s="253" t="s">
        <v>19</v>
      </c>
      <c r="L90" s="258"/>
      <c r="M90" s="259" t="s">
        <v>19</v>
      </c>
      <c r="N90" s="260" t="s">
        <v>42</v>
      </c>
      <c r="O90" s="85"/>
      <c r="P90" s="214">
        <f>O90*H90</f>
        <v>0</v>
      </c>
      <c r="Q90" s="214">
        <v>0.0027299999999999998</v>
      </c>
      <c r="R90" s="214">
        <f>Q90*H90</f>
        <v>0.13103999999999999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309</v>
      </c>
      <c r="AT90" s="216" t="s">
        <v>306</v>
      </c>
      <c r="AU90" s="216" t="s">
        <v>81</v>
      </c>
      <c r="AY90" s="18" t="s">
        <v>119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256</v>
      </c>
      <c r="BM90" s="216" t="s">
        <v>1054</v>
      </c>
    </row>
    <row r="91" s="2" customFormat="1" ht="16.5" customHeight="1">
      <c r="A91" s="39"/>
      <c r="B91" s="40"/>
      <c r="C91" s="251" t="s">
        <v>212</v>
      </c>
      <c r="D91" s="251" t="s">
        <v>306</v>
      </c>
      <c r="E91" s="252" t="s">
        <v>1055</v>
      </c>
      <c r="F91" s="253" t="s">
        <v>1056</v>
      </c>
      <c r="G91" s="254" t="s">
        <v>329</v>
      </c>
      <c r="H91" s="255">
        <v>1</v>
      </c>
      <c r="I91" s="256"/>
      <c r="J91" s="257">
        <f>ROUND(I91*H91,2)</f>
        <v>0</v>
      </c>
      <c r="K91" s="253" t="s">
        <v>19</v>
      </c>
      <c r="L91" s="258"/>
      <c r="M91" s="259" t="s">
        <v>19</v>
      </c>
      <c r="N91" s="260" t="s">
        <v>42</v>
      </c>
      <c r="O91" s="85"/>
      <c r="P91" s="214">
        <f>O91*H91</f>
        <v>0</v>
      </c>
      <c r="Q91" s="214">
        <v>0.0027299999999999998</v>
      </c>
      <c r="R91" s="214">
        <f>Q91*H91</f>
        <v>0.0027299999999999998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309</v>
      </c>
      <c r="AT91" s="216" t="s">
        <v>306</v>
      </c>
      <c r="AU91" s="216" t="s">
        <v>81</v>
      </c>
      <c r="AY91" s="18" t="s">
        <v>119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256</v>
      </c>
      <c r="BM91" s="216" t="s">
        <v>1057</v>
      </c>
    </row>
    <row r="92" s="2" customFormat="1" ht="16.5" customHeight="1">
      <c r="A92" s="39"/>
      <c r="B92" s="40"/>
      <c r="C92" s="205" t="s">
        <v>210</v>
      </c>
      <c r="D92" s="205" t="s">
        <v>122</v>
      </c>
      <c r="E92" s="206" t="s">
        <v>1058</v>
      </c>
      <c r="F92" s="207" t="s">
        <v>1059</v>
      </c>
      <c r="G92" s="208" t="s">
        <v>470</v>
      </c>
      <c r="H92" s="209">
        <v>1</v>
      </c>
      <c r="I92" s="210"/>
      <c r="J92" s="211">
        <f>ROUND(I92*H92,2)</f>
        <v>0</v>
      </c>
      <c r="K92" s="207" t="s">
        <v>19</v>
      </c>
      <c r="L92" s="45"/>
      <c r="M92" s="223" t="s">
        <v>19</v>
      </c>
      <c r="N92" s="224" t="s">
        <v>42</v>
      </c>
      <c r="O92" s="225"/>
      <c r="P92" s="226">
        <f>O92*H92</f>
        <v>0</v>
      </c>
      <c r="Q92" s="226">
        <v>0</v>
      </c>
      <c r="R92" s="226">
        <f>Q92*H92</f>
        <v>0</v>
      </c>
      <c r="S92" s="226">
        <v>0</v>
      </c>
      <c r="T92" s="227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256</v>
      </c>
      <c r="AT92" s="216" t="s">
        <v>122</v>
      </c>
      <c r="AU92" s="216" t="s">
        <v>81</v>
      </c>
      <c r="AY92" s="18" t="s">
        <v>119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79</v>
      </c>
      <c r="BK92" s="217">
        <f>ROUND(I92*H92,2)</f>
        <v>0</v>
      </c>
      <c r="BL92" s="18" t="s">
        <v>256</v>
      </c>
      <c r="BM92" s="216" t="s">
        <v>1060</v>
      </c>
    </row>
    <row r="93" s="2" customFormat="1" ht="6.96" customHeight="1">
      <c r="A93" s="39"/>
      <c r="B93" s="60"/>
      <c r="C93" s="61"/>
      <c r="D93" s="61"/>
      <c r="E93" s="61"/>
      <c r="F93" s="61"/>
      <c r="G93" s="61"/>
      <c r="H93" s="61"/>
      <c r="I93" s="61"/>
      <c r="J93" s="61"/>
      <c r="K93" s="61"/>
      <c r="L93" s="45"/>
      <c r="M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</sheetData>
  <sheetProtection sheet="1" autoFilter="0" formatColumns="0" formatRows="0" objects="1" scenarios="1" spinCount="100000" saltValue="e+8PbKVQiAm9dARh2TUX+FviFxy3bfmx6J3NUd4+0io8Ml7umitJlnX/OTLwThEug9BsH31+sn65acygc2VmZA==" hashValue="YvbIIu8h9VxbJZ0FX7F4Mn4LZLZTVh0PVEmbbayhQhqyVqaHETAG6d447YTEYhRM3Y74YRLhZ4/liAoBLYOHDw==" algorithmName="SHA-512" password="CC35"/>
  <autoFilter ref="C80:K92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78" customWidth="1"/>
    <col min="2" max="2" width="1.667969" style="278" customWidth="1"/>
    <col min="3" max="4" width="5" style="278" customWidth="1"/>
    <col min="5" max="5" width="11.66016" style="278" customWidth="1"/>
    <col min="6" max="6" width="9.160156" style="278" customWidth="1"/>
    <col min="7" max="7" width="5" style="278" customWidth="1"/>
    <col min="8" max="8" width="77.83203" style="278" customWidth="1"/>
    <col min="9" max="10" width="20" style="278" customWidth="1"/>
    <col min="11" max="11" width="1.667969" style="278" customWidth="1"/>
  </cols>
  <sheetData>
    <row r="1" s="1" customFormat="1" ht="37.5" customHeight="1"/>
    <row r="2" s="1" customFormat="1" ht="7.5" customHeight="1">
      <c r="B2" s="279"/>
      <c r="C2" s="280"/>
      <c r="D2" s="280"/>
      <c r="E2" s="280"/>
      <c r="F2" s="280"/>
      <c r="G2" s="280"/>
      <c r="H2" s="280"/>
      <c r="I2" s="280"/>
      <c r="J2" s="280"/>
      <c r="K2" s="281"/>
    </row>
    <row r="3" s="16" customFormat="1" ht="45" customHeight="1">
      <c r="B3" s="282"/>
      <c r="C3" s="283" t="s">
        <v>1061</v>
      </c>
      <c r="D3" s="283"/>
      <c r="E3" s="283"/>
      <c r="F3" s="283"/>
      <c r="G3" s="283"/>
      <c r="H3" s="283"/>
      <c r="I3" s="283"/>
      <c r="J3" s="283"/>
      <c r="K3" s="284"/>
    </row>
    <row r="4" s="1" customFormat="1" ht="25.5" customHeight="1">
      <c r="B4" s="285"/>
      <c r="C4" s="286" t="s">
        <v>1062</v>
      </c>
      <c r="D4" s="286"/>
      <c r="E4" s="286"/>
      <c r="F4" s="286"/>
      <c r="G4" s="286"/>
      <c r="H4" s="286"/>
      <c r="I4" s="286"/>
      <c r="J4" s="286"/>
      <c r="K4" s="287"/>
    </row>
    <row r="5" s="1" customFormat="1" ht="5.25" customHeight="1">
      <c r="B5" s="285"/>
      <c r="C5" s="288"/>
      <c r="D5" s="288"/>
      <c r="E5" s="288"/>
      <c r="F5" s="288"/>
      <c r="G5" s="288"/>
      <c r="H5" s="288"/>
      <c r="I5" s="288"/>
      <c r="J5" s="288"/>
      <c r="K5" s="287"/>
    </row>
    <row r="6" s="1" customFormat="1" ht="15" customHeight="1">
      <c r="B6" s="285"/>
      <c r="C6" s="289" t="s">
        <v>1063</v>
      </c>
      <c r="D6" s="289"/>
      <c r="E6" s="289"/>
      <c r="F6" s="289"/>
      <c r="G6" s="289"/>
      <c r="H6" s="289"/>
      <c r="I6" s="289"/>
      <c r="J6" s="289"/>
      <c r="K6" s="287"/>
    </row>
    <row r="7" s="1" customFormat="1" ht="15" customHeight="1">
      <c r="B7" s="290"/>
      <c r="C7" s="289" t="s">
        <v>1064</v>
      </c>
      <c r="D7" s="289"/>
      <c r="E7" s="289"/>
      <c r="F7" s="289"/>
      <c r="G7" s="289"/>
      <c r="H7" s="289"/>
      <c r="I7" s="289"/>
      <c r="J7" s="289"/>
      <c r="K7" s="287"/>
    </row>
    <row r="8" s="1" customFormat="1" ht="12.75" customHeight="1">
      <c r="B8" s="290"/>
      <c r="C8" s="289"/>
      <c r="D8" s="289"/>
      <c r="E8" s="289"/>
      <c r="F8" s="289"/>
      <c r="G8" s="289"/>
      <c r="H8" s="289"/>
      <c r="I8" s="289"/>
      <c r="J8" s="289"/>
      <c r="K8" s="287"/>
    </row>
    <row r="9" s="1" customFormat="1" ht="15" customHeight="1">
      <c r="B9" s="290"/>
      <c r="C9" s="289" t="s">
        <v>1065</v>
      </c>
      <c r="D9" s="289"/>
      <c r="E9" s="289"/>
      <c r="F9" s="289"/>
      <c r="G9" s="289"/>
      <c r="H9" s="289"/>
      <c r="I9" s="289"/>
      <c r="J9" s="289"/>
      <c r="K9" s="287"/>
    </row>
    <row r="10" s="1" customFormat="1" ht="15" customHeight="1">
      <c r="B10" s="290"/>
      <c r="C10" s="289"/>
      <c r="D10" s="289" t="s">
        <v>1066</v>
      </c>
      <c r="E10" s="289"/>
      <c r="F10" s="289"/>
      <c r="G10" s="289"/>
      <c r="H10" s="289"/>
      <c r="I10" s="289"/>
      <c r="J10" s="289"/>
      <c r="K10" s="287"/>
    </row>
    <row r="11" s="1" customFormat="1" ht="15" customHeight="1">
      <c r="B11" s="290"/>
      <c r="C11" s="291"/>
      <c r="D11" s="289" t="s">
        <v>1067</v>
      </c>
      <c r="E11" s="289"/>
      <c r="F11" s="289"/>
      <c r="G11" s="289"/>
      <c r="H11" s="289"/>
      <c r="I11" s="289"/>
      <c r="J11" s="289"/>
      <c r="K11" s="287"/>
    </row>
    <row r="12" s="1" customFormat="1" ht="15" customHeight="1">
      <c r="B12" s="290"/>
      <c r="C12" s="291"/>
      <c r="D12" s="289"/>
      <c r="E12" s="289"/>
      <c r="F12" s="289"/>
      <c r="G12" s="289"/>
      <c r="H12" s="289"/>
      <c r="I12" s="289"/>
      <c r="J12" s="289"/>
      <c r="K12" s="287"/>
    </row>
    <row r="13" s="1" customFormat="1" ht="15" customHeight="1">
      <c r="B13" s="290"/>
      <c r="C13" s="291"/>
      <c r="D13" s="292" t="s">
        <v>1068</v>
      </c>
      <c r="E13" s="289"/>
      <c r="F13" s="289"/>
      <c r="G13" s="289"/>
      <c r="H13" s="289"/>
      <c r="I13" s="289"/>
      <c r="J13" s="289"/>
      <c r="K13" s="287"/>
    </row>
    <row r="14" s="1" customFormat="1" ht="12.75" customHeight="1">
      <c r="B14" s="290"/>
      <c r="C14" s="291"/>
      <c r="D14" s="291"/>
      <c r="E14" s="291"/>
      <c r="F14" s="291"/>
      <c r="G14" s="291"/>
      <c r="H14" s="291"/>
      <c r="I14" s="291"/>
      <c r="J14" s="291"/>
      <c r="K14" s="287"/>
    </row>
    <row r="15" s="1" customFormat="1" ht="15" customHeight="1">
      <c r="B15" s="290"/>
      <c r="C15" s="291"/>
      <c r="D15" s="289" t="s">
        <v>1069</v>
      </c>
      <c r="E15" s="289"/>
      <c r="F15" s="289"/>
      <c r="G15" s="289"/>
      <c r="H15" s="289"/>
      <c r="I15" s="289"/>
      <c r="J15" s="289"/>
      <c r="K15" s="287"/>
    </row>
    <row r="16" s="1" customFormat="1" ht="15" customHeight="1">
      <c r="B16" s="290"/>
      <c r="C16" s="291"/>
      <c r="D16" s="289" t="s">
        <v>1070</v>
      </c>
      <c r="E16" s="289"/>
      <c r="F16" s="289"/>
      <c r="G16" s="289"/>
      <c r="H16" s="289"/>
      <c r="I16" s="289"/>
      <c r="J16" s="289"/>
      <c r="K16" s="287"/>
    </row>
    <row r="17" s="1" customFormat="1" ht="15" customHeight="1">
      <c r="B17" s="290"/>
      <c r="C17" s="291"/>
      <c r="D17" s="289" t="s">
        <v>1071</v>
      </c>
      <c r="E17" s="289"/>
      <c r="F17" s="289"/>
      <c r="G17" s="289"/>
      <c r="H17" s="289"/>
      <c r="I17" s="289"/>
      <c r="J17" s="289"/>
      <c r="K17" s="287"/>
    </row>
    <row r="18" s="1" customFormat="1" ht="15" customHeight="1">
      <c r="B18" s="290"/>
      <c r="C18" s="291"/>
      <c r="D18" s="291"/>
      <c r="E18" s="293" t="s">
        <v>78</v>
      </c>
      <c r="F18" s="289" t="s">
        <v>1072</v>
      </c>
      <c r="G18" s="289"/>
      <c r="H18" s="289"/>
      <c r="I18" s="289"/>
      <c r="J18" s="289"/>
      <c r="K18" s="287"/>
    </row>
    <row r="19" s="1" customFormat="1" ht="15" customHeight="1">
      <c r="B19" s="290"/>
      <c r="C19" s="291"/>
      <c r="D19" s="291"/>
      <c r="E19" s="293" t="s">
        <v>1073</v>
      </c>
      <c r="F19" s="289" t="s">
        <v>1074</v>
      </c>
      <c r="G19" s="289"/>
      <c r="H19" s="289"/>
      <c r="I19" s="289"/>
      <c r="J19" s="289"/>
      <c r="K19" s="287"/>
    </row>
    <row r="20" s="1" customFormat="1" ht="15" customHeight="1">
      <c r="B20" s="290"/>
      <c r="C20" s="291"/>
      <c r="D20" s="291"/>
      <c r="E20" s="293" t="s">
        <v>1075</v>
      </c>
      <c r="F20" s="289" t="s">
        <v>1076</v>
      </c>
      <c r="G20" s="289"/>
      <c r="H20" s="289"/>
      <c r="I20" s="289"/>
      <c r="J20" s="289"/>
      <c r="K20" s="287"/>
    </row>
    <row r="21" s="1" customFormat="1" ht="15" customHeight="1">
      <c r="B21" s="290"/>
      <c r="C21" s="291"/>
      <c r="D21" s="291"/>
      <c r="E21" s="293" t="s">
        <v>1077</v>
      </c>
      <c r="F21" s="289" t="s">
        <v>77</v>
      </c>
      <c r="G21" s="289"/>
      <c r="H21" s="289"/>
      <c r="I21" s="289"/>
      <c r="J21" s="289"/>
      <c r="K21" s="287"/>
    </row>
    <row r="22" s="1" customFormat="1" ht="15" customHeight="1">
      <c r="B22" s="290"/>
      <c r="C22" s="291"/>
      <c r="D22" s="291"/>
      <c r="E22" s="293" t="s">
        <v>1078</v>
      </c>
      <c r="F22" s="289" t="s">
        <v>1079</v>
      </c>
      <c r="G22" s="289"/>
      <c r="H22" s="289"/>
      <c r="I22" s="289"/>
      <c r="J22" s="289"/>
      <c r="K22" s="287"/>
    </row>
    <row r="23" s="1" customFormat="1" ht="15" customHeight="1">
      <c r="B23" s="290"/>
      <c r="C23" s="291"/>
      <c r="D23" s="291"/>
      <c r="E23" s="293" t="s">
        <v>1080</v>
      </c>
      <c r="F23" s="289" t="s">
        <v>1081</v>
      </c>
      <c r="G23" s="289"/>
      <c r="H23" s="289"/>
      <c r="I23" s="289"/>
      <c r="J23" s="289"/>
      <c r="K23" s="287"/>
    </row>
    <row r="24" s="1" customFormat="1" ht="12.75" customHeight="1">
      <c r="B24" s="290"/>
      <c r="C24" s="291"/>
      <c r="D24" s="291"/>
      <c r="E24" s="291"/>
      <c r="F24" s="291"/>
      <c r="G24" s="291"/>
      <c r="H24" s="291"/>
      <c r="I24" s="291"/>
      <c r="J24" s="291"/>
      <c r="K24" s="287"/>
    </row>
    <row r="25" s="1" customFormat="1" ht="15" customHeight="1">
      <c r="B25" s="290"/>
      <c r="C25" s="289" t="s">
        <v>1082</v>
      </c>
      <c r="D25" s="289"/>
      <c r="E25" s="289"/>
      <c r="F25" s="289"/>
      <c r="G25" s="289"/>
      <c r="H25" s="289"/>
      <c r="I25" s="289"/>
      <c r="J25" s="289"/>
      <c r="K25" s="287"/>
    </row>
    <row r="26" s="1" customFormat="1" ht="15" customHeight="1">
      <c r="B26" s="290"/>
      <c r="C26" s="289" t="s">
        <v>1083</v>
      </c>
      <c r="D26" s="289"/>
      <c r="E26" s="289"/>
      <c r="F26" s="289"/>
      <c r="G26" s="289"/>
      <c r="H26" s="289"/>
      <c r="I26" s="289"/>
      <c r="J26" s="289"/>
      <c r="K26" s="287"/>
    </row>
    <row r="27" s="1" customFormat="1" ht="15" customHeight="1">
      <c r="B27" s="290"/>
      <c r="C27" s="289"/>
      <c r="D27" s="289" t="s">
        <v>1084</v>
      </c>
      <c r="E27" s="289"/>
      <c r="F27" s="289"/>
      <c r="G27" s="289"/>
      <c r="H27" s="289"/>
      <c r="I27" s="289"/>
      <c r="J27" s="289"/>
      <c r="K27" s="287"/>
    </row>
    <row r="28" s="1" customFormat="1" ht="15" customHeight="1">
      <c r="B28" s="290"/>
      <c r="C28" s="291"/>
      <c r="D28" s="289" t="s">
        <v>1085</v>
      </c>
      <c r="E28" s="289"/>
      <c r="F28" s="289"/>
      <c r="G28" s="289"/>
      <c r="H28" s="289"/>
      <c r="I28" s="289"/>
      <c r="J28" s="289"/>
      <c r="K28" s="287"/>
    </row>
    <row r="29" s="1" customFormat="1" ht="12.75" customHeight="1">
      <c r="B29" s="290"/>
      <c r="C29" s="291"/>
      <c r="D29" s="291"/>
      <c r="E29" s="291"/>
      <c r="F29" s="291"/>
      <c r="G29" s="291"/>
      <c r="H29" s="291"/>
      <c r="I29" s="291"/>
      <c r="J29" s="291"/>
      <c r="K29" s="287"/>
    </row>
    <row r="30" s="1" customFormat="1" ht="15" customHeight="1">
      <c r="B30" s="290"/>
      <c r="C30" s="291"/>
      <c r="D30" s="289" t="s">
        <v>1086</v>
      </c>
      <c r="E30" s="289"/>
      <c r="F30" s="289"/>
      <c r="G30" s="289"/>
      <c r="H30" s="289"/>
      <c r="I30" s="289"/>
      <c r="J30" s="289"/>
      <c r="K30" s="287"/>
    </row>
    <row r="31" s="1" customFormat="1" ht="15" customHeight="1">
      <c r="B31" s="290"/>
      <c r="C31" s="291"/>
      <c r="D31" s="289" t="s">
        <v>1087</v>
      </c>
      <c r="E31" s="289"/>
      <c r="F31" s="289"/>
      <c r="G31" s="289"/>
      <c r="H31" s="289"/>
      <c r="I31" s="289"/>
      <c r="J31" s="289"/>
      <c r="K31" s="287"/>
    </row>
    <row r="32" s="1" customFormat="1" ht="12.75" customHeight="1">
      <c r="B32" s="290"/>
      <c r="C32" s="291"/>
      <c r="D32" s="291"/>
      <c r="E32" s="291"/>
      <c r="F32" s="291"/>
      <c r="G32" s="291"/>
      <c r="H32" s="291"/>
      <c r="I32" s="291"/>
      <c r="J32" s="291"/>
      <c r="K32" s="287"/>
    </row>
    <row r="33" s="1" customFormat="1" ht="15" customHeight="1">
      <c r="B33" s="290"/>
      <c r="C33" s="291"/>
      <c r="D33" s="289" t="s">
        <v>1088</v>
      </c>
      <c r="E33" s="289"/>
      <c r="F33" s="289"/>
      <c r="G33" s="289"/>
      <c r="H33" s="289"/>
      <c r="I33" s="289"/>
      <c r="J33" s="289"/>
      <c r="K33" s="287"/>
    </row>
    <row r="34" s="1" customFormat="1" ht="15" customHeight="1">
      <c r="B34" s="290"/>
      <c r="C34" s="291"/>
      <c r="D34" s="289" t="s">
        <v>1089</v>
      </c>
      <c r="E34" s="289"/>
      <c r="F34" s="289"/>
      <c r="G34" s="289"/>
      <c r="H34" s="289"/>
      <c r="I34" s="289"/>
      <c r="J34" s="289"/>
      <c r="K34" s="287"/>
    </row>
    <row r="35" s="1" customFormat="1" ht="15" customHeight="1">
      <c r="B35" s="290"/>
      <c r="C35" s="291"/>
      <c r="D35" s="289" t="s">
        <v>1090</v>
      </c>
      <c r="E35" s="289"/>
      <c r="F35" s="289"/>
      <c r="G35" s="289"/>
      <c r="H35" s="289"/>
      <c r="I35" s="289"/>
      <c r="J35" s="289"/>
      <c r="K35" s="287"/>
    </row>
    <row r="36" s="1" customFormat="1" ht="15" customHeight="1">
      <c r="B36" s="290"/>
      <c r="C36" s="291"/>
      <c r="D36" s="289"/>
      <c r="E36" s="292" t="s">
        <v>104</v>
      </c>
      <c r="F36" s="289"/>
      <c r="G36" s="289" t="s">
        <v>1091</v>
      </c>
      <c r="H36" s="289"/>
      <c r="I36" s="289"/>
      <c r="J36" s="289"/>
      <c r="K36" s="287"/>
    </row>
    <row r="37" s="1" customFormat="1" ht="30.75" customHeight="1">
      <c r="B37" s="290"/>
      <c r="C37" s="291"/>
      <c r="D37" s="289"/>
      <c r="E37" s="292" t="s">
        <v>1092</v>
      </c>
      <c r="F37" s="289"/>
      <c r="G37" s="289" t="s">
        <v>1093</v>
      </c>
      <c r="H37" s="289"/>
      <c r="I37" s="289"/>
      <c r="J37" s="289"/>
      <c r="K37" s="287"/>
    </row>
    <row r="38" s="1" customFormat="1" ht="15" customHeight="1">
      <c r="B38" s="290"/>
      <c r="C38" s="291"/>
      <c r="D38" s="289"/>
      <c r="E38" s="292" t="s">
        <v>52</v>
      </c>
      <c r="F38" s="289"/>
      <c r="G38" s="289" t="s">
        <v>1094</v>
      </c>
      <c r="H38" s="289"/>
      <c r="I38" s="289"/>
      <c r="J38" s="289"/>
      <c r="K38" s="287"/>
    </row>
    <row r="39" s="1" customFormat="1" ht="15" customHeight="1">
      <c r="B39" s="290"/>
      <c r="C39" s="291"/>
      <c r="D39" s="289"/>
      <c r="E39" s="292" t="s">
        <v>53</v>
      </c>
      <c r="F39" s="289"/>
      <c r="G39" s="289" t="s">
        <v>1095</v>
      </c>
      <c r="H39" s="289"/>
      <c r="I39" s="289"/>
      <c r="J39" s="289"/>
      <c r="K39" s="287"/>
    </row>
    <row r="40" s="1" customFormat="1" ht="15" customHeight="1">
      <c r="B40" s="290"/>
      <c r="C40" s="291"/>
      <c r="D40" s="289"/>
      <c r="E40" s="292" t="s">
        <v>105</v>
      </c>
      <c r="F40" s="289"/>
      <c r="G40" s="289" t="s">
        <v>1096</v>
      </c>
      <c r="H40" s="289"/>
      <c r="I40" s="289"/>
      <c r="J40" s="289"/>
      <c r="K40" s="287"/>
    </row>
    <row r="41" s="1" customFormat="1" ht="15" customHeight="1">
      <c r="B41" s="290"/>
      <c r="C41" s="291"/>
      <c r="D41" s="289"/>
      <c r="E41" s="292" t="s">
        <v>106</v>
      </c>
      <c r="F41" s="289"/>
      <c r="G41" s="289" t="s">
        <v>1097</v>
      </c>
      <c r="H41" s="289"/>
      <c r="I41" s="289"/>
      <c r="J41" s="289"/>
      <c r="K41" s="287"/>
    </row>
    <row r="42" s="1" customFormat="1" ht="15" customHeight="1">
      <c r="B42" s="290"/>
      <c r="C42" s="291"/>
      <c r="D42" s="289"/>
      <c r="E42" s="292" t="s">
        <v>1098</v>
      </c>
      <c r="F42" s="289"/>
      <c r="G42" s="289" t="s">
        <v>1099</v>
      </c>
      <c r="H42" s="289"/>
      <c r="I42" s="289"/>
      <c r="J42" s="289"/>
      <c r="K42" s="287"/>
    </row>
    <row r="43" s="1" customFormat="1" ht="15" customHeight="1">
      <c r="B43" s="290"/>
      <c r="C43" s="291"/>
      <c r="D43" s="289"/>
      <c r="E43" s="292"/>
      <c r="F43" s="289"/>
      <c r="G43" s="289" t="s">
        <v>1100</v>
      </c>
      <c r="H43" s="289"/>
      <c r="I43" s="289"/>
      <c r="J43" s="289"/>
      <c r="K43" s="287"/>
    </row>
    <row r="44" s="1" customFormat="1" ht="15" customHeight="1">
      <c r="B44" s="290"/>
      <c r="C44" s="291"/>
      <c r="D44" s="289"/>
      <c r="E44" s="292" t="s">
        <v>1101</v>
      </c>
      <c r="F44" s="289"/>
      <c r="G44" s="289" t="s">
        <v>1102</v>
      </c>
      <c r="H44" s="289"/>
      <c r="I44" s="289"/>
      <c r="J44" s="289"/>
      <c r="K44" s="287"/>
    </row>
    <row r="45" s="1" customFormat="1" ht="15" customHeight="1">
      <c r="B45" s="290"/>
      <c r="C45" s="291"/>
      <c r="D45" s="289"/>
      <c r="E45" s="292" t="s">
        <v>108</v>
      </c>
      <c r="F45" s="289"/>
      <c r="G45" s="289" t="s">
        <v>1103</v>
      </c>
      <c r="H45" s="289"/>
      <c r="I45" s="289"/>
      <c r="J45" s="289"/>
      <c r="K45" s="287"/>
    </row>
    <row r="46" s="1" customFormat="1" ht="12.75" customHeight="1">
      <c r="B46" s="290"/>
      <c r="C46" s="291"/>
      <c r="D46" s="289"/>
      <c r="E46" s="289"/>
      <c r="F46" s="289"/>
      <c r="G46" s="289"/>
      <c r="H46" s="289"/>
      <c r="I46" s="289"/>
      <c r="J46" s="289"/>
      <c r="K46" s="287"/>
    </row>
    <row r="47" s="1" customFormat="1" ht="15" customHeight="1">
      <c r="B47" s="290"/>
      <c r="C47" s="291"/>
      <c r="D47" s="289" t="s">
        <v>1104</v>
      </c>
      <c r="E47" s="289"/>
      <c r="F47" s="289"/>
      <c r="G47" s="289"/>
      <c r="H47" s="289"/>
      <c r="I47" s="289"/>
      <c r="J47" s="289"/>
      <c r="K47" s="287"/>
    </row>
    <row r="48" s="1" customFormat="1" ht="15" customHeight="1">
      <c r="B48" s="290"/>
      <c r="C48" s="291"/>
      <c r="D48" s="291"/>
      <c r="E48" s="289" t="s">
        <v>1105</v>
      </c>
      <c r="F48" s="289"/>
      <c r="G48" s="289"/>
      <c r="H48" s="289"/>
      <c r="I48" s="289"/>
      <c r="J48" s="289"/>
      <c r="K48" s="287"/>
    </row>
    <row r="49" s="1" customFormat="1" ht="15" customHeight="1">
      <c r="B49" s="290"/>
      <c r="C49" s="291"/>
      <c r="D49" s="291"/>
      <c r="E49" s="289" t="s">
        <v>1106</v>
      </c>
      <c r="F49" s="289"/>
      <c r="G49" s="289"/>
      <c r="H49" s="289"/>
      <c r="I49" s="289"/>
      <c r="J49" s="289"/>
      <c r="K49" s="287"/>
    </row>
    <row r="50" s="1" customFormat="1" ht="15" customHeight="1">
      <c r="B50" s="290"/>
      <c r="C50" s="291"/>
      <c r="D50" s="291"/>
      <c r="E50" s="289" t="s">
        <v>1107</v>
      </c>
      <c r="F50" s="289"/>
      <c r="G50" s="289"/>
      <c r="H50" s="289"/>
      <c r="I50" s="289"/>
      <c r="J50" s="289"/>
      <c r="K50" s="287"/>
    </row>
    <row r="51" s="1" customFormat="1" ht="15" customHeight="1">
      <c r="B51" s="290"/>
      <c r="C51" s="291"/>
      <c r="D51" s="289" t="s">
        <v>1108</v>
      </c>
      <c r="E51" s="289"/>
      <c r="F51" s="289"/>
      <c r="G51" s="289"/>
      <c r="H51" s="289"/>
      <c r="I51" s="289"/>
      <c r="J51" s="289"/>
      <c r="K51" s="287"/>
    </row>
    <row r="52" s="1" customFormat="1" ht="25.5" customHeight="1">
      <c r="B52" s="285"/>
      <c r="C52" s="286" t="s">
        <v>1109</v>
      </c>
      <c r="D52" s="286"/>
      <c r="E52" s="286"/>
      <c r="F52" s="286"/>
      <c r="G52" s="286"/>
      <c r="H52" s="286"/>
      <c r="I52" s="286"/>
      <c r="J52" s="286"/>
      <c r="K52" s="287"/>
    </row>
    <row r="53" s="1" customFormat="1" ht="5.25" customHeight="1">
      <c r="B53" s="285"/>
      <c r="C53" s="288"/>
      <c r="D53" s="288"/>
      <c r="E53" s="288"/>
      <c r="F53" s="288"/>
      <c r="G53" s="288"/>
      <c r="H53" s="288"/>
      <c r="I53" s="288"/>
      <c r="J53" s="288"/>
      <c r="K53" s="287"/>
    </row>
    <row r="54" s="1" customFormat="1" ht="15" customHeight="1">
      <c r="B54" s="285"/>
      <c r="C54" s="289" t="s">
        <v>1110</v>
      </c>
      <c r="D54" s="289"/>
      <c r="E54" s="289"/>
      <c r="F54" s="289"/>
      <c r="G54" s="289"/>
      <c r="H54" s="289"/>
      <c r="I54" s="289"/>
      <c r="J54" s="289"/>
      <c r="K54" s="287"/>
    </row>
    <row r="55" s="1" customFormat="1" ht="15" customHeight="1">
      <c r="B55" s="285"/>
      <c r="C55" s="289" t="s">
        <v>1111</v>
      </c>
      <c r="D55" s="289"/>
      <c r="E55" s="289"/>
      <c r="F55" s="289"/>
      <c r="G55" s="289"/>
      <c r="H55" s="289"/>
      <c r="I55" s="289"/>
      <c r="J55" s="289"/>
      <c r="K55" s="287"/>
    </row>
    <row r="56" s="1" customFormat="1" ht="12.75" customHeight="1">
      <c r="B56" s="285"/>
      <c r="C56" s="289"/>
      <c r="D56" s="289"/>
      <c r="E56" s="289"/>
      <c r="F56" s="289"/>
      <c r="G56" s="289"/>
      <c r="H56" s="289"/>
      <c r="I56" s="289"/>
      <c r="J56" s="289"/>
      <c r="K56" s="287"/>
    </row>
    <row r="57" s="1" customFormat="1" ht="15" customHeight="1">
      <c r="B57" s="285"/>
      <c r="C57" s="289" t="s">
        <v>1112</v>
      </c>
      <c r="D57" s="289"/>
      <c r="E57" s="289"/>
      <c r="F57" s="289"/>
      <c r="G57" s="289"/>
      <c r="H57" s="289"/>
      <c r="I57" s="289"/>
      <c r="J57" s="289"/>
      <c r="K57" s="287"/>
    </row>
    <row r="58" s="1" customFormat="1" ht="15" customHeight="1">
      <c r="B58" s="285"/>
      <c r="C58" s="291"/>
      <c r="D58" s="289" t="s">
        <v>1113</v>
      </c>
      <c r="E58" s="289"/>
      <c r="F58" s="289"/>
      <c r="G58" s="289"/>
      <c r="H58" s="289"/>
      <c r="I58" s="289"/>
      <c r="J58" s="289"/>
      <c r="K58" s="287"/>
    </row>
    <row r="59" s="1" customFormat="1" ht="15" customHeight="1">
      <c r="B59" s="285"/>
      <c r="C59" s="291"/>
      <c r="D59" s="289" t="s">
        <v>1114</v>
      </c>
      <c r="E59" s="289"/>
      <c r="F59" s="289"/>
      <c r="G59" s="289"/>
      <c r="H59" s="289"/>
      <c r="I59" s="289"/>
      <c r="J59" s="289"/>
      <c r="K59" s="287"/>
    </row>
    <row r="60" s="1" customFormat="1" ht="15" customHeight="1">
      <c r="B60" s="285"/>
      <c r="C60" s="291"/>
      <c r="D60" s="289" t="s">
        <v>1115</v>
      </c>
      <c r="E60" s="289"/>
      <c r="F60" s="289"/>
      <c r="G60" s="289"/>
      <c r="H60" s="289"/>
      <c r="I60" s="289"/>
      <c r="J60" s="289"/>
      <c r="K60" s="287"/>
    </row>
    <row r="61" s="1" customFormat="1" ht="15" customHeight="1">
      <c r="B61" s="285"/>
      <c r="C61" s="291"/>
      <c r="D61" s="289" t="s">
        <v>1116</v>
      </c>
      <c r="E61" s="289"/>
      <c r="F61" s="289"/>
      <c r="G61" s="289"/>
      <c r="H61" s="289"/>
      <c r="I61" s="289"/>
      <c r="J61" s="289"/>
      <c r="K61" s="287"/>
    </row>
    <row r="62" s="1" customFormat="1" ht="15" customHeight="1">
      <c r="B62" s="285"/>
      <c r="C62" s="291"/>
      <c r="D62" s="294" t="s">
        <v>1117</v>
      </c>
      <c r="E62" s="294"/>
      <c r="F62" s="294"/>
      <c r="G62" s="294"/>
      <c r="H62" s="294"/>
      <c r="I62" s="294"/>
      <c r="J62" s="294"/>
      <c r="K62" s="287"/>
    </row>
    <row r="63" s="1" customFormat="1" ht="15" customHeight="1">
      <c r="B63" s="285"/>
      <c r="C63" s="291"/>
      <c r="D63" s="289" t="s">
        <v>1118</v>
      </c>
      <c r="E63" s="289"/>
      <c r="F63" s="289"/>
      <c r="G63" s="289"/>
      <c r="H63" s="289"/>
      <c r="I63" s="289"/>
      <c r="J63" s="289"/>
      <c r="K63" s="287"/>
    </row>
    <row r="64" s="1" customFormat="1" ht="12.75" customHeight="1">
      <c r="B64" s="285"/>
      <c r="C64" s="291"/>
      <c r="D64" s="291"/>
      <c r="E64" s="295"/>
      <c r="F64" s="291"/>
      <c r="G64" s="291"/>
      <c r="H64" s="291"/>
      <c r="I64" s="291"/>
      <c r="J64" s="291"/>
      <c r="K64" s="287"/>
    </row>
    <row r="65" s="1" customFormat="1" ht="15" customHeight="1">
      <c r="B65" s="285"/>
      <c r="C65" s="291"/>
      <c r="D65" s="289" t="s">
        <v>1119</v>
      </c>
      <c r="E65" s="289"/>
      <c r="F65" s="289"/>
      <c r="G65" s="289"/>
      <c r="H65" s="289"/>
      <c r="I65" s="289"/>
      <c r="J65" s="289"/>
      <c r="K65" s="287"/>
    </row>
    <row r="66" s="1" customFormat="1" ht="15" customHeight="1">
      <c r="B66" s="285"/>
      <c r="C66" s="291"/>
      <c r="D66" s="294" t="s">
        <v>1120</v>
      </c>
      <c r="E66" s="294"/>
      <c r="F66" s="294"/>
      <c r="G66" s="294"/>
      <c r="H66" s="294"/>
      <c r="I66" s="294"/>
      <c r="J66" s="294"/>
      <c r="K66" s="287"/>
    </row>
    <row r="67" s="1" customFormat="1" ht="15" customHeight="1">
      <c r="B67" s="285"/>
      <c r="C67" s="291"/>
      <c r="D67" s="289" t="s">
        <v>1121</v>
      </c>
      <c r="E67" s="289"/>
      <c r="F67" s="289"/>
      <c r="G67" s="289"/>
      <c r="H67" s="289"/>
      <c r="I67" s="289"/>
      <c r="J67" s="289"/>
      <c r="K67" s="287"/>
    </row>
    <row r="68" s="1" customFormat="1" ht="15" customHeight="1">
      <c r="B68" s="285"/>
      <c r="C68" s="291"/>
      <c r="D68" s="289" t="s">
        <v>1122</v>
      </c>
      <c r="E68" s="289"/>
      <c r="F68" s="289"/>
      <c r="G68" s="289"/>
      <c r="H68" s="289"/>
      <c r="I68" s="289"/>
      <c r="J68" s="289"/>
      <c r="K68" s="287"/>
    </row>
    <row r="69" s="1" customFormat="1" ht="15" customHeight="1">
      <c r="B69" s="285"/>
      <c r="C69" s="291"/>
      <c r="D69" s="289" t="s">
        <v>1123</v>
      </c>
      <c r="E69" s="289"/>
      <c r="F69" s="289"/>
      <c r="G69" s="289"/>
      <c r="H69" s="289"/>
      <c r="I69" s="289"/>
      <c r="J69" s="289"/>
      <c r="K69" s="287"/>
    </row>
    <row r="70" s="1" customFormat="1" ht="15" customHeight="1">
      <c r="B70" s="285"/>
      <c r="C70" s="291"/>
      <c r="D70" s="289" t="s">
        <v>1124</v>
      </c>
      <c r="E70" s="289"/>
      <c r="F70" s="289"/>
      <c r="G70" s="289"/>
      <c r="H70" s="289"/>
      <c r="I70" s="289"/>
      <c r="J70" s="289"/>
      <c r="K70" s="287"/>
    </row>
    <row r="71" s="1" customFormat="1" ht="12.75" customHeight="1">
      <c r="B71" s="296"/>
      <c r="C71" s="297"/>
      <c r="D71" s="297"/>
      <c r="E71" s="297"/>
      <c r="F71" s="297"/>
      <c r="G71" s="297"/>
      <c r="H71" s="297"/>
      <c r="I71" s="297"/>
      <c r="J71" s="297"/>
      <c r="K71" s="298"/>
    </row>
    <row r="72" s="1" customFormat="1" ht="18.75" customHeight="1">
      <c r="B72" s="299"/>
      <c r="C72" s="299"/>
      <c r="D72" s="299"/>
      <c r="E72" s="299"/>
      <c r="F72" s="299"/>
      <c r="G72" s="299"/>
      <c r="H72" s="299"/>
      <c r="I72" s="299"/>
      <c r="J72" s="299"/>
      <c r="K72" s="300"/>
    </row>
    <row r="73" s="1" customFormat="1" ht="18.75" customHeight="1">
      <c r="B73" s="300"/>
      <c r="C73" s="300"/>
      <c r="D73" s="300"/>
      <c r="E73" s="300"/>
      <c r="F73" s="300"/>
      <c r="G73" s="300"/>
      <c r="H73" s="300"/>
      <c r="I73" s="300"/>
      <c r="J73" s="300"/>
      <c r="K73" s="300"/>
    </row>
    <row r="74" s="1" customFormat="1" ht="7.5" customHeight="1">
      <c r="B74" s="301"/>
      <c r="C74" s="302"/>
      <c r="D74" s="302"/>
      <c r="E74" s="302"/>
      <c r="F74" s="302"/>
      <c r="G74" s="302"/>
      <c r="H74" s="302"/>
      <c r="I74" s="302"/>
      <c r="J74" s="302"/>
      <c r="K74" s="303"/>
    </row>
    <row r="75" s="1" customFormat="1" ht="45" customHeight="1">
      <c r="B75" s="304"/>
      <c r="C75" s="305" t="s">
        <v>1125</v>
      </c>
      <c r="D75" s="305"/>
      <c r="E75" s="305"/>
      <c r="F75" s="305"/>
      <c r="G75" s="305"/>
      <c r="H75" s="305"/>
      <c r="I75" s="305"/>
      <c r="J75" s="305"/>
      <c r="K75" s="306"/>
    </row>
    <row r="76" s="1" customFormat="1" ht="17.25" customHeight="1">
      <c r="B76" s="304"/>
      <c r="C76" s="307" t="s">
        <v>1126</v>
      </c>
      <c r="D76" s="307"/>
      <c r="E76" s="307"/>
      <c r="F76" s="307" t="s">
        <v>1127</v>
      </c>
      <c r="G76" s="308"/>
      <c r="H76" s="307" t="s">
        <v>53</v>
      </c>
      <c r="I76" s="307" t="s">
        <v>56</v>
      </c>
      <c r="J76" s="307" t="s">
        <v>1128</v>
      </c>
      <c r="K76" s="306"/>
    </row>
    <row r="77" s="1" customFormat="1" ht="17.25" customHeight="1">
      <c r="B77" s="304"/>
      <c r="C77" s="309" t="s">
        <v>1129</v>
      </c>
      <c r="D77" s="309"/>
      <c r="E77" s="309"/>
      <c r="F77" s="310" t="s">
        <v>1130</v>
      </c>
      <c r="G77" s="311"/>
      <c r="H77" s="309"/>
      <c r="I77" s="309"/>
      <c r="J77" s="309" t="s">
        <v>1131</v>
      </c>
      <c r="K77" s="306"/>
    </row>
    <row r="78" s="1" customFormat="1" ht="5.25" customHeight="1">
      <c r="B78" s="304"/>
      <c r="C78" s="312"/>
      <c r="D78" s="312"/>
      <c r="E78" s="312"/>
      <c r="F78" s="312"/>
      <c r="G78" s="313"/>
      <c r="H78" s="312"/>
      <c r="I78" s="312"/>
      <c r="J78" s="312"/>
      <c r="K78" s="306"/>
    </row>
    <row r="79" s="1" customFormat="1" ht="15" customHeight="1">
      <c r="B79" s="304"/>
      <c r="C79" s="292" t="s">
        <v>52</v>
      </c>
      <c r="D79" s="314"/>
      <c r="E79" s="314"/>
      <c r="F79" s="315" t="s">
        <v>1132</v>
      </c>
      <c r="G79" s="316"/>
      <c r="H79" s="292" t="s">
        <v>1133</v>
      </c>
      <c r="I79" s="292" t="s">
        <v>1134</v>
      </c>
      <c r="J79" s="292">
        <v>20</v>
      </c>
      <c r="K79" s="306"/>
    </row>
    <row r="80" s="1" customFormat="1" ht="15" customHeight="1">
      <c r="B80" s="304"/>
      <c r="C80" s="292" t="s">
        <v>1135</v>
      </c>
      <c r="D80" s="292"/>
      <c r="E80" s="292"/>
      <c r="F80" s="315" t="s">
        <v>1132</v>
      </c>
      <c r="G80" s="316"/>
      <c r="H80" s="292" t="s">
        <v>1136</v>
      </c>
      <c r="I80" s="292" t="s">
        <v>1134</v>
      </c>
      <c r="J80" s="292">
        <v>120</v>
      </c>
      <c r="K80" s="306"/>
    </row>
    <row r="81" s="1" customFormat="1" ht="15" customHeight="1">
      <c r="B81" s="317"/>
      <c r="C81" s="292" t="s">
        <v>1137</v>
      </c>
      <c r="D81" s="292"/>
      <c r="E81" s="292"/>
      <c r="F81" s="315" t="s">
        <v>1138</v>
      </c>
      <c r="G81" s="316"/>
      <c r="H81" s="292" t="s">
        <v>1139</v>
      </c>
      <c r="I81" s="292" t="s">
        <v>1134</v>
      </c>
      <c r="J81" s="292">
        <v>50</v>
      </c>
      <c r="K81" s="306"/>
    </row>
    <row r="82" s="1" customFormat="1" ht="15" customHeight="1">
      <c r="B82" s="317"/>
      <c r="C82" s="292" t="s">
        <v>1140</v>
      </c>
      <c r="D82" s="292"/>
      <c r="E82" s="292"/>
      <c r="F82" s="315" t="s">
        <v>1132</v>
      </c>
      <c r="G82" s="316"/>
      <c r="H82" s="292" t="s">
        <v>1141</v>
      </c>
      <c r="I82" s="292" t="s">
        <v>1142</v>
      </c>
      <c r="J82" s="292"/>
      <c r="K82" s="306"/>
    </row>
    <row r="83" s="1" customFormat="1" ht="15" customHeight="1">
      <c r="B83" s="317"/>
      <c r="C83" s="318" t="s">
        <v>1143</v>
      </c>
      <c r="D83" s="318"/>
      <c r="E83" s="318"/>
      <c r="F83" s="319" t="s">
        <v>1138</v>
      </c>
      <c r="G83" s="318"/>
      <c r="H83" s="318" t="s">
        <v>1144</v>
      </c>
      <c r="I83" s="318" t="s">
        <v>1134</v>
      </c>
      <c r="J83" s="318">
        <v>15</v>
      </c>
      <c r="K83" s="306"/>
    </row>
    <row r="84" s="1" customFormat="1" ht="15" customHeight="1">
      <c r="B84" s="317"/>
      <c r="C84" s="318" t="s">
        <v>1145</v>
      </c>
      <c r="D84" s="318"/>
      <c r="E84" s="318"/>
      <c r="F84" s="319" t="s">
        <v>1138</v>
      </c>
      <c r="G84" s="318"/>
      <c r="H84" s="318" t="s">
        <v>1146</v>
      </c>
      <c r="I84" s="318" t="s">
        <v>1134</v>
      </c>
      <c r="J84" s="318">
        <v>15</v>
      </c>
      <c r="K84" s="306"/>
    </row>
    <row r="85" s="1" customFormat="1" ht="15" customHeight="1">
      <c r="B85" s="317"/>
      <c r="C85" s="318" t="s">
        <v>1147</v>
      </c>
      <c r="D85" s="318"/>
      <c r="E85" s="318"/>
      <c r="F85" s="319" t="s">
        <v>1138</v>
      </c>
      <c r="G85" s="318"/>
      <c r="H85" s="318" t="s">
        <v>1148</v>
      </c>
      <c r="I85" s="318" t="s">
        <v>1134</v>
      </c>
      <c r="J85" s="318">
        <v>20</v>
      </c>
      <c r="K85" s="306"/>
    </row>
    <row r="86" s="1" customFormat="1" ht="15" customHeight="1">
      <c r="B86" s="317"/>
      <c r="C86" s="318" t="s">
        <v>1149</v>
      </c>
      <c r="D86" s="318"/>
      <c r="E86" s="318"/>
      <c r="F86" s="319" t="s">
        <v>1138</v>
      </c>
      <c r="G86" s="318"/>
      <c r="H86" s="318" t="s">
        <v>1150</v>
      </c>
      <c r="I86" s="318" t="s">
        <v>1134</v>
      </c>
      <c r="J86" s="318">
        <v>20</v>
      </c>
      <c r="K86" s="306"/>
    </row>
    <row r="87" s="1" customFormat="1" ht="15" customHeight="1">
      <c r="B87" s="317"/>
      <c r="C87" s="292" t="s">
        <v>1151</v>
      </c>
      <c r="D87" s="292"/>
      <c r="E87" s="292"/>
      <c r="F87" s="315" t="s">
        <v>1138</v>
      </c>
      <c r="G87" s="316"/>
      <c r="H87" s="292" t="s">
        <v>1152</v>
      </c>
      <c r="I87" s="292" t="s">
        <v>1134</v>
      </c>
      <c r="J87" s="292">
        <v>50</v>
      </c>
      <c r="K87" s="306"/>
    </row>
    <row r="88" s="1" customFormat="1" ht="15" customHeight="1">
      <c r="B88" s="317"/>
      <c r="C88" s="292" t="s">
        <v>1153</v>
      </c>
      <c r="D88" s="292"/>
      <c r="E88" s="292"/>
      <c r="F88" s="315" t="s">
        <v>1138</v>
      </c>
      <c r="G88" s="316"/>
      <c r="H88" s="292" t="s">
        <v>1154</v>
      </c>
      <c r="I88" s="292" t="s">
        <v>1134</v>
      </c>
      <c r="J88" s="292">
        <v>20</v>
      </c>
      <c r="K88" s="306"/>
    </row>
    <row r="89" s="1" customFormat="1" ht="15" customHeight="1">
      <c r="B89" s="317"/>
      <c r="C89" s="292" t="s">
        <v>1155</v>
      </c>
      <c r="D89" s="292"/>
      <c r="E89" s="292"/>
      <c r="F89" s="315" t="s">
        <v>1138</v>
      </c>
      <c r="G89" s="316"/>
      <c r="H89" s="292" t="s">
        <v>1156</v>
      </c>
      <c r="I89" s="292" t="s">
        <v>1134</v>
      </c>
      <c r="J89" s="292">
        <v>20</v>
      </c>
      <c r="K89" s="306"/>
    </row>
    <row r="90" s="1" customFormat="1" ht="15" customHeight="1">
      <c r="B90" s="317"/>
      <c r="C90" s="292" t="s">
        <v>1157</v>
      </c>
      <c r="D90" s="292"/>
      <c r="E90" s="292"/>
      <c r="F90" s="315" t="s">
        <v>1138</v>
      </c>
      <c r="G90" s="316"/>
      <c r="H90" s="292" t="s">
        <v>1158</v>
      </c>
      <c r="I90" s="292" t="s">
        <v>1134</v>
      </c>
      <c r="J90" s="292">
        <v>50</v>
      </c>
      <c r="K90" s="306"/>
    </row>
    <row r="91" s="1" customFormat="1" ht="15" customHeight="1">
      <c r="B91" s="317"/>
      <c r="C91" s="292" t="s">
        <v>1159</v>
      </c>
      <c r="D91" s="292"/>
      <c r="E91" s="292"/>
      <c r="F91" s="315" t="s">
        <v>1138</v>
      </c>
      <c r="G91" s="316"/>
      <c r="H91" s="292" t="s">
        <v>1159</v>
      </c>
      <c r="I91" s="292" t="s">
        <v>1134</v>
      </c>
      <c r="J91" s="292">
        <v>50</v>
      </c>
      <c r="K91" s="306"/>
    </row>
    <row r="92" s="1" customFormat="1" ht="15" customHeight="1">
      <c r="B92" s="317"/>
      <c r="C92" s="292" t="s">
        <v>1160</v>
      </c>
      <c r="D92" s="292"/>
      <c r="E92" s="292"/>
      <c r="F92" s="315" t="s">
        <v>1138</v>
      </c>
      <c r="G92" s="316"/>
      <c r="H92" s="292" t="s">
        <v>1161</v>
      </c>
      <c r="I92" s="292" t="s">
        <v>1134</v>
      </c>
      <c r="J92" s="292">
        <v>255</v>
      </c>
      <c r="K92" s="306"/>
    </row>
    <row r="93" s="1" customFormat="1" ht="15" customHeight="1">
      <c r="B93" s="317"/>
      <c r="C93" s="292" t="s">
        <v>1162</v>
      </c>
      <c r="D93" s="292"/>
      <c r="E93" s="292"/>
      <c r="F93" s="315" t="s">
        <v>1132</v>
      </c>
      <c r="G93" s="316"/>
      <c r="H93" s="292" t="s">
        <v>1163</v>
      </c>
      <c r="I93" s="292" t="s">
        <v>1164</v>
      </c>
      <c r="J93" s="292"/>
      <c r="K93" s="306"/>
    </row>
    <row r="94" s="1" customFormat="1" ht="15" customHeight="1">
      <c r="B94" s="317"/>
      <c r="C94" s="292" t="s">
        <v>1165</v>
      </c>
      <c r="D94" s="292"/>
      <c r="E94" s="292"/>
      <c r="F94" s="315" t="s">
        <v>1132</v>
      </c>
      <c r="G94" s="316"/>
      <c r="H94" s="292" t="s">
        <v>1166</v>
      </c>
      <c r="I94" s="292" t="s">
        <v>1167</v>
      </c>
      <c r="J94" s="292"/>
      <c r="K94" s="306"/>
    </row>
    <row r="95" s="1" customFormat="1" ht="15" customHeight="1">
      <c r="B95" s="317"/>
      <c r="C95" s="292" t="s">
        <v>1168</v>
      </c>
      <c r="D95" s="292"/>
      <c r="E95" s="292"/>
      <c r="F95" s="315" t="s">
        <v>1132</v>
      </c>
      <c r="G95" s="316"/>
      <c r="H95" s="292" t="s">
        <v>1168</v>
      </c>
      <c r="I95" s="292" t="s">
        <v>1167</v>
      </c>
      <c r="J95" s="292"/>
      <c r="K95" s="306"/>
    </row>
    <row r="96" s="1" customFormat="1" ht="15" customHeight="1">
      <c r="B96" s="317"/>
      <c r="C96" s="292" t="s">
        <v>37</v>
      </c>
      <c r="D96" s="292"/>
      <c r="E96" s="292"/>
      <c r="F96" s="315" t="s">
        <v>1132</v>
      </c>
      <c r="G96" s="316"/>
      <c r="H96" s="292" t="s">
        <v>1169</v>
      </c>
      <c r="I96" s="292" t="s">
        <v>1167</v>
      </c>
      <c r="J96" s="292"/>
      <c r="K96" s="306"/>
    </row>
    <row r="97" s="1" customFormat="1" ht="15" customHeight="1">
      <c r="B97" s="317"/>
      <c r="C97" s="292" t="s">
        <v>47</v>
      </c>
      <c r="D97" s="292"/>
      <c r="E97" s="292"/>
      <c r="F97" s="315" t="s">
        <v>1132</v>
      </c>
      <c r="G97" s="316"/>
      <c r="H97" s="292" t="s">
        <v>1170</v>
      </c>
      <c r="I97" s="292" t="s">
        <v>1167</v>
      </c>
      <c r="J97" s="292"/>
      <c r="K97" s="306"/>
    </row>
    <row r="98" s="1" customFormat="1" ht="15" customHeight="1">
      <c r="B98" s="320"/>
      <c r="C98" s="321"/>
      <c r="D98" s="321"/>
      <c r="E98" s="321"/>
      <c r="F98" s="321"/>
      <c r="G98" s="321"/>
      <c r="H98" s="321"/>
      <c r="I98" s="321"/>
      <c r="J98" s="321"/>
      <c r="K98" s="322"/>
    </row>
    <row r="99" s="1" customFormat="1" ht="18.75" customHeight="1">
      <c r="B99" s="323"/>
      <c r="C99" s="324"/>
      <c r="D99" s="324"/>
      <c r="E99" s="324"/>
      <c r="F99" s="324"/>
      <c r="G99" s="324"/>
      <c r="H99" s="324"/>
      <c r="I99" s="324"/>
      <c r="J99" s="324"/>
      <c r="K99" s="323"/>
    </row>
    <row r="100" s="1" customFormat="1" ht="18.75" customHeight="1">
      <c r="B100" s="300"/>
      <c r="C100" s="300"/>
      <c r="D100" s="300"/>
      <c r="E100" s="300"/>
      <c r="F100" s="300"/>
      <c r="G100" s="300"/>
      <c r="H100" s="300"/>
      <c r="I100" s="300"/>
      <c r="J100" s="300"/>
      <c r="K100" s="300"/>
    </row>
    <row r="101" s="1" customFormat="1" ht="7.5" customHeight="1">
      <c r="B101" s="301"/>
      <c r="C101" s="302"/>
      <c r="D101" s="302"/>
      <c r="E101" s="302"/>
      <c r="F101" s="302"/>
      <c r="G101" s="302"/>
      <c r="H101" s="302"/>
      <c r="I101" s="302"/>
      <c r="J101" s="302"/>
      <c r="K101" s="303"/>
    </row>
    <row r="102" s="1" customFormat="1" ht="45" customHeight="1">
      <c r="B102" s="304"/>
      <c r="C102" s="305" t="s">
        <v>1171</v>
      </c>
      <c r="D102" s="305"/>
      <c r="E102" s="305"/>
      <c r="F102" s="305"/>
      <c r="G102" s="305"/>
      <c r="H102" s="305"/>
      <c r="I102" s="305"/>
      <c r="J102" s="305"/>
      <c r="K102" s="306"/>
    </row>
    <row r="103" s="1" customFormat="1" ht="17.25" customHeight="1">
      <c r="B103" s="304"/>
      <c r="C103" s="307" t="s">
        <v>1126</v>
      </c>
      <c r="D103" s="307"/>
      <c r="E103" s="307"/>
      <c r="F103" s="307" t="s">
        <v>1127</v>
      </c>
      <c r="G103" s="308"/>
      <c r="H103" s="307" t="s">
        <v>53</v>
      </c>
      <c r="I103" s="307" t="s">
        <v>56</v>
      </c>
      <c r="J103" s="307" t="s">
        <v>1128</v>
      </c>
      <c r="K103" s="306"/>
    </row>
    <row r="104" s="1" customFormat="1" ht="17.25" customHeight="1">
      <c r="B104" s="304"/>
      <c r="C104" s="309" t="s">
        <v>1129</v>
      </c>
      <c r="D104" s="309"/>
      <c r="E104" s="309"/>
      <c r="F104" s="310" t="s">
        <v>1130</v>
      </c>
      <c r="G104" s="311"/>
      <c r="H104" s="309"/>
      <c r="I104" s="309"/>
      <c r="J104" s="309" t="s">
        <v>1131</v>
      </c>
      <c r="K104" s="306"/>
    </row>
    <row r="105" s="1" customFormat="1" ht="5.25" customHeight="1">
      <c r="B105" s="304"/>
      <c r="C105" s="307"/>
      <c r="D105" s="307"/>
      <c r="E105" s="307"/>
      <c r="F105" s="307"/>
      <c r="G105" s="325"/>
      <c r="H105" s="307"/>
      <c r="I105" s="307"/>
      <c r="J105" s="307"/>
      <c r="K105" s="306"/>
    </row>
    <row r="106" s="1" customFormat="1" ht="15" customHeight="1">
      <c r="B106" s="304"/>
      <c r="C106" s="292" t="s">
        <v>52</v>
      </c>
      <c r="D106" s="314"/>
      <c r="E106" s="314"/>
      <c r="F106" s="315" t="s">
        <v>1132</v>
      </c>
      <c r="G106" s="292"/>
      <c r="H106" s="292" t="s">
        <v>1172</v>
      </c>
      <c r="I106" s="292" t="s">
        <v>1134</v>
      </c>
      <c r="J106" s="292">
        <v>20</v>
      </c>
      <c r="K106" s="306"/>
    </row>
    <row r="107" s="1" customFormat="1" ht="15" customHeight="1">
      <c r="B107" s="304"/>
      <c r="C107" s="292" t="s">
        <v>1135</v>
      </c>
      <c r="D107" s="292"/>
      <c r="E107" s="292"/>
      <c r="F107" s="315" t="s">
        <v>1132</v>
      </c>
      <c r="G107" s="292"/>
      <c r="H107" s="292" t="s">
        <v>1172</v>
      </c>
      <c r="I107" s="292" t="s">
        <v>1134</v>
      </c>
      <c r="J107" s="292">
        <v>120</v>
      </c>
      <c r="K107" s="306"/>
    </row>
    <row r="108" s="1" customFormat="1" ht="15" customHeight="1">
      <c r="B108" s="317"/>
      <c r="C108" s="292" t="s">
        <v>1137</v>
      </c>
      <c r="D108" s="292"/>
      <c r="E108" s="292"/>
      <c r="F108" s="315" t="s">
        <v>1138</v>
      </c>
      <c r="G108" s="292"/>
      <c r="H108" s="292" t="s">
        <v>1172</v>
      </c>
      <c r="I108" s="292" t="s">
        <v>1134</v>
      </c>
      <c r="J108" s="292">
        <v>50</v>
      </c>
      <c r="K108" s="306"/>
    </row>
    <row r="109" s="1" customFormat="1" ht="15" customHeight="1">
      <c r="B109" s="317"/>
      <c r="C109" s="292" t="s">
        <v>1140</v>
      </c>
      <c r="D109" s="292"/>
      <c r="E109" s="292"/>
      <c r="F109" s="315" t="s">
        <v>1132</v>
      </c>
      <c r="G109" s="292"/>
      <c r="H109" s="292" t="s">
        <v>1172</v>
      </c>
      <c r="I109" s="292" t="s">
        <v>1142</v>
      </c>
      <c r="J109" s="292"/>
      <c r="K109" s="306"/>
    </row>
    <row r="110" s="1" customFormat="1" ht="15" customHeight="1">
      <c r="B110" s="317"/>
      <c r="C110" s="292" t="s">
        <v>1151</v>
      </c>
      <c r="D110" s="292"/>
      <c r="E110" s="292"/>
      <c r="F110" s="315" t="s">
        <v>1138</v>
      </c>
      <c r="G110" s="292"/>
      <c r="H110" s="292" t="s">
        <v>1172</v>
      </c>
      <c r="I110" s="292" t="s">
        <v>1134</v>
      </c>
      <c r="J110" s="292">
        <v>50</v>
      </c>
      <c r="K110" s="306"/>
    </row>
    <row r="111" s="1" customFormat="1" ht="15" customHeight="1">
      <c r="B111" s="317"/>
      <c r="C111" s="292" t="s">
        <v>1159</v>
      </c>
      <c r="D111" s="292"/>
      <c r="E111" s="292"/>
      <c r="F111" s="315" t="s">
        <v>1138</v>
      </c>
      <c r="G111" s="292"/>
      <c r="H111" s="292" t="s">
        <v>1172</v>
      </c>
      <c r="I111" s="292" t="s">
        <v>1134</v>
      </c>
      <c r="J111" s="292">
        <v>50</v>
      </c>
      <c r="K111" s="306"/>
    </row>
    <row r="112" s="1" customFormat="1" ht="15" customHeight="1">
      <c r="B112" s="317"/>
      <c r="C112" s="292" t="s">
        <v>1157</v>
      </c>
      <c r="D112" s="292"/>
      <c r="E112" s="292"/>
      <c r="F112" s="315" t="s">
        <v>1138</v>
      </c>
      <c r="G112" s="292"/>
      <c r="H112" s="292" t="s">
        <v>1172</v>
      </c>
      <c r="I112" s="292" t="s">
        <v>1134</v>
      </c>
      <c r="J112" s="292">
        <v>50</v>
      </c>
      <c r="K112" s="306"/>
    </row>
    <row r="113" s="1" customFormat="1" ht="15" customHeight="1">
      <c r="B113" s="317"/>
      <c r="C113" s="292" t="s">
        <v>52</v>
      </c>
      <c r="D113" s="292"/>
      <c r="E113" s="292"/>
      <c r="F113" s="315" t="s">
        <v>1132</v>
      </c>
      <c r="G113" s="292"/>
      <c r="H113" s="292" t="s">
        <v>1173</v>
      </c>
      <c r="I113" s="292" t="s">
        <v>1134</v>
      </c>
      <c r="J113" s="292">
        <v>20</v>
      </c>
      <c r="K113" s="306"/>
    </row>
    <row r="114" s="1" customFormat="1" ht="15" customHeight="1">
      <c r="B114" s="317"/>
      <c r="C114" s="292" t="s">
        <v>1174</v>
      </c>
      <c r="D114" s="292"/>
      <c r="E114" s="292"/>
      <c r="F114" s="315" t="s">
        <v>1132</v>
      </c>
      <c r="G114" s="292"/>
      <c r="H114" s="292" t="s">
        <v>1175</v>
      </c>
      <c r="I114" s="292" t="s">
        <v>1134</v>
      </c>
      <c r="J114" s="292">
        <v>120</v>
      </c>
      <c r="K114" s="306"/>
    </row>
    <row r="115" s="1" customFormat="1" ht="15" customHeight="1">
      <c r="B115" s="317"/>
      <c r="C115" s="292" t="s">
        <v>37</v>
      </c>
      <c r="D115" s="292"/>
      <c r="E115" s="292"/>
      <c r="F115" s="315" t="s">
        <v>1132</v>
      </c>
      <c r="G115" s="292"/>
      <c r="H115" s="292" t="s">
        <v>1176</v>
      </c>
      <c r="I115" s="292" t="s">
        <v>1167</v>
      </c>
      <c r="J115" s="292"/>
      <c r="K115" s="306"/>
    </row>
    <row r="116" s="1" customFormat="1" ht="15" customHeight="1">
      <c r="B116" s="317"/>
      <c r="C116" s="292" t="s">
        <v>47</v>
      </c>
      <c r="D116" s="292"/>
      <c r="E116" s="292"/>
      <c r="F116" s="315" t="s">
        <v>1132</v>
      </c>
      <c r="G116" s="292"/>
      <c r="H116" s="292" t="s">
        <v>1177</v>
      </c>
      <c r="I116" s="292" t="s">
        <v>1167</v>
      </c>
      <c r="J116" s="292"/>
      <c r="K116" s="306"/>
    </row>
    <row r="117" s="1" customFormat="1" ht="15" customHeight="1">
      <c r="B117" s="317"/>
      <c r="C117" s="292" t="s">
        <v>56</v>
      </c>
      <c r="D117" s="292"/>
      <c r="E117" s="292"/>
      <c r="F117" s="315" t="s">
        <v>1132</v>
      </c>
      <c r="G117" s="292"/>
      <c r="H117" s="292" t="s">
        <v>1178</v>
      </c>
      <c r="I117" s="292" t="s">
        <v>1179</v>
      </c>
      <c r="J117" s="292"/>
      <c r="K117" s="306"/>
    </row>
    <row r="118" s="1" customFormat="1" ht="15" customHeight="1">
      <c r="B118" s="320"/>
      <c r="C118" s="326"/>
      <c r="D118" s="326"/>
      <c r="E118" s="326"/>
      <c r="F118" s="326"/>
      <c r="G118" s="326"/>
      <c r="H118" s="326"/>
      <c r="I118" s="326"/>
      <c r="J118" s="326"/>
      <c r="K118" s="322"/>
    </row>
    <row r="119" s="1" customFormat="1" ht="18.75" customHeight="1">
      <c r="B119" s="327"/>
      <c r="C119" s="328"/>
      <c r="D119" s="328"/>
      <c r="E119" s="328"/>
      <c r="F119" s="329"/>
      <c r="G119" s="328"/>
      <c r="H119" s="328"/>
      <c r="I119" s="328"/>
      <c r="J119" s="328"/>
      <c r="K119" s="327"/>
    </row>
    <row r="120" s="1" customFormat="1" ht="18.75" customHeight="1">
      <c r="B120" s="300"/>
      <c r="C120" s="300"/>
      <c r="D120" s="300"/>
      <c r="E120" s="300"/>
      <c r="F120" s="300"/>
      <c r="G120" s="300"/>
      <c r="H120" s="300"/>
      <c r="I120" s="300"/>
      <c r="J120" s="300"/>
      <c r="K120" s="300"/>
    </row>
    <row r="121" s="1" customFormat="1" ht="7.5" customHeight="1">
      <c r="B121" s="330"/>
      <c r="C121" s="331"/>
      <c r="D121" s="331"/>
      <c r="E121" s="331"/>
      <c r="F121" s="331"/>
      <c r="G121" s="331"/>
      <c r="H121" s="331"/>
      <c r="I121" s="331"/>
      <c r="J121" s="331"/>
      <c r="K121" s="332"/>
    </row>
    <row r="122" s="1" customFormat="1" ht="45" customHeight="1">
      <c r="B122" s="333"/>
      <c r="C122" s="283" t="s">
        <v>1180</v>
      </c>
      <c r="D122" s="283"/>
      <c r="E122" s="283"/>
      <c r="F122" s="283"/>
      <c r="G122" s="283"/>
      <c r="H122" s="283"/>
      <c r="I122" s="283"/>
      <c r="J122" s="283"/>
      <c r="K122" s="334"/>
    </row>
    <row r="123" s="1" customFormat="1" ht="17.25" customHeight="1">
      <c r="B123" s="335"/>
      <c r="C123" s="307" t="s">
        <v>1126</v>
      </c>
      <c r="D123" s="307"/>
      <c r="E123" s="307"/>
      <c r="F123" s="307" t="s">
        <v>1127</v>
      </c>
      <c r="G123" s="308"/>
      <c r="H123" s="307" t="s">
        <v>53</v>
      </c>
      <c r="I123" s="307" t="s">
        <v>56</v>
      </c>
      <c r="J123" s="307" t="s">
        <v>1128</v>
      </c>
      <c r="K123" s="336"/>
    </row>
    <row r="124" s="1" customFormat="1" ht="17.25" customHeight="1">
      <c r="B124" s="335"/>
      <c r="C124" s="309" t="s">
        <v>1129</v>
      </c>
      <c r="D124" s="309"/>
      <c r="E124" s="309"/>
      <c r="F124" s="310" t="s">
        <v>1130</v>
      </c>
      <c r="G124" s="311"/>
      <c r="H124" s="309"/>
      <c r="I124" s="309"/>
      <c r="J124" s="309" t="s">
        <v>1131</v>
      </c>
      <c r="K124" s="336"/>
    </row>
    <row r="125" s="1" customFormat="1" ht="5.25" customHeight="1">
      <c r="B125" s="337"/>
      <c r="C125" s="312"/>
      <c r="D125" s="312"/>
      <c r="E125" s="312"/>
      <c r="F125" s="312"/>
      <c r="G125" s="338"/>
      <c r="H125" s="312"/>
      <c r="I125" s="312"/>
      <c r="J125" s="312"/>
      <c r="K125" s="339"/>
    </row>
    <row r="126" s="1" customFormat="1" ht="15" customHeight="1">
      <c r="B126" s="337"/>
      <c r="C126" s="292" t="s">
        <v>1135</v>
      </c>
      <c r="D126" s="314"/>
      <c r="E126" s="314"/>
      <c r="F126" s="315" t="s">
        <v>1132</v>
      </c>
      <c r="G126" s="292"/>
      <c r="H126" s="292" t="s">
        <v>1172</v>
      </c>
      <c r="I126" s="292" t="s">
        <v>1134</v>
      </c>
      <c r="J126" s="292">
        <v>120</v>
      </c>
      <c r="K126" s="340"/>
    </row>
    <row r="127" s="1" customFormat="1" ht="15" customHeight="1">
      <c r="B127" s="337"/>
      <c r="C127" s="292" t="s">
        <v>1181</v>
      </c>
      <c r="D127" s="292"/>
      <c r="E127" s="292"/>
      <c r="F127" s="315" t="s">
        <v>1132</v>
      </c>
      <c r="G127" s="292"/>
      <c r="H127" s="292" t="s">
        <v>1182</v>
      </c>
      <c r="I127" s="292" t="s">
        <v>1134</v>
      </c>
      <c r="J127" s="292" t="s">
        <v>1183</v>
      </c>
      <c r="K127" s="340"/>
    </row>
    <row r="128" s="1" customFormat="1" ht="15" customHeight="1">
      <c r="B128" s="337"/>
      <c r="C128" s="292" t="s">
        <v>1080</v>
      </c>
      <c r="D128" s="292"/>
      <c r="E128" s="292"/>
      <c r="F128" s="315" t="s">
        <v>1132</v>
      </c>
      <c r="G128" s="292"/>
      <c r="H128" s="292" t="s">
        <v>1184</v>
      </c>
      <c r="I128" s="292" t="s">
        <v>1134</v>
      </c>
      <c r="J128" s="292" t="s">
        <v>1183</v>
      </c>
      <c r="K128" s="340"/>
    </row>
    <row r="129" s="1" customFormat="1" ht="15" customHeight="1">
      <c r="B129" s="337"/>
      <c r="C129" s="292" t="s">
        <v>1143</v>
      </c>
      <c r="D129" s="292"/>
      <c r="E129" s="292"/>
      <c r="F129" s="315" t="s">
        <v>1138</v>
      </c>
      <c r="G129" s="292"/>
      <c r="H129" s="292" t="s">
        <v>1144</v>
      </c>
      <c r="I129" s="292" t="s">
        <v>1134</v>
      </c>
      <c r="J129" s="292">
        <v>15</v>
      </c>
      <c r="K129" s="340"/>
    </row>
    <row r="130" s="1" customFormat="1" ht="15" customHeight="1">
      <c r="B130" s="337"/>
      <c r="C130" s="318" t="s">
        <v>1145</v>
      </c>
      <c r="D130" s="318"/>
      <c r="E130" s="318"/>
      <c r="F130" s="319" t="s">
        <v>1138</v>
      </c>
      <c r="G130" s="318"/>
      <c r="H130" s="318" t="s">
        <v>1146</v>
      </c>
      <c r="I130" s="318" t="s">
        <v>1134</v>
      </c>
      <c r="J130" s="318">
        <v>15</v>
      </c>
      <c r="K130" s="340"/>
    </row>
    <row r="131" s="1" customFormat="1" ht="15" customHeight="1">
      <c r="B131" s="337"/>
      <c r="C131" s="318" t="s">
        <v>1147</v>
      </c>
      <c r="D131" s="318"/>
      <c r="E131" s="318"/>
      <c r="F131" s="319" t="s">
        <v>1138</v>
      </c>
      <c r="G131" s="318"/>
      <c r="H131" s="318" t="s">
        <v>1148</v>
      </c>
      <c r="I131" s="318" t="s">
        <v>1134</v>
      </c>
      <c r="J131" s="318">
        <v>20</v>
      </c>
      <c r="K131" s="340"/>
    </row>
    <row r="132" s="1" customFormat="1" ht="15" customHeight="1">
      <c r="B132" s="337"/>
      <c r="C132" s="318" t="s">
        <v>1149</v>
      </c>
      <c r="D132" s="318"/>
      <c r="E132" s="318"/>
      <c r="F132" s="319" t="s">
        <v>1138</v>
      </c>
      <c r="G132" s="318"/>
      <c r="H132" s="318" t="s">
        <v>1150</v>
      </c>
      <c r="I132" s="318" t="s">
        <v>1134</v>
      </c>
      <c r="J132" s="318">
        <v>20</v>
      </c>
      <c r="K132" s="340"/>
    </row>
    <row r="133" s="1" customFormat="1" ht="15" customHeight="1">
      <c r="B133" s="337"/>
      <c r="C133" s="292" t="s">
        <v>1137</v>
      </c>
      <c r="D133" s="292"/>
      <c r="E133" s="292"/>
      <c r="F133" s="315" t="s">
        <v>1138</v>
      </c>
      <c r="G133" s="292"/>
      <c r="H133" s="292" t="s">
        <v>1172</v>
      </c>
      <c r="I133" s="292" t="s">
        <v>1134</v>
      </c>
      <c r="J133" s="292">
        <v>50</v>
      </c>
      <c r="K133" s="340"/>
    </row>
    <row r="134" s="1" customFormat="1" ht="15" customHeight="1">
      <c r="B134" s="337"/>
      <c r="C134" s="292" t="s">
        <v>1151</v>
      </c>
      <c r="D134" s="292"/>
      <c r="E134" s="292"/>
      <c r="F134" s="315" t="s">
        <v>1138</v>
      </c>
      <c r="G134" s="292"/>
      <c r="H134" s="292" t="s">
        <v>1172</v>
      </c>
      <c r="I134" s="292" t="s">
        <v>1134</v>
      </c>
      <c r="J134" s="292">
        <v>50</v>
      </c>
      <c r="K134" s="340"/>
    </row>
    <row r="135" s="1" customFormat="1" ht="15" customHeight="1">
      <c r="B135" s="337"/>
      <c r="C135" s="292" t="s">
        <v>1157</v>
      </c>
      <c r="D135" s="292"/>
      <c r="E135" s="292"/>
      <c r="F135" s="315" t="s">
        <v>1138</v>
      </c>
      <c r="G135" s="292"/>
      <c r="H135" s="292" t="s">
        <v>1172</v>
      </c>
      <c r="I135" s="292" t="s">
        <v>1134</v>
      </c>
      <c r="J135" s="292">
        <v>50</v>
      </c>
      <c r="K135" s="340"/>
    </row>
    <row r="136" s="1" customFormat="1" ht="15" customHeight="1">
      <c r="B136" s="337"/>
      <c r="C136" s="292" t="s">
        <v>1159</v>
      </c>
      <c r="D136" s="292"/>
      <c r="E136" s="292"/>
      <c r="F136" s="315" t="s">
        <v>1138</v>
      </c>
      <c r="G136" s="292"/>
      <c r="H136" s="292" t="s">
        <v>1172</v>
      </c>
      <c r="I136" s="292" t="s">
        <v>1134</v>
      </c>
      <c r="J136" s="292">
        <v>50</v>
      </c>
      <c r="K136" s="340"/>
    </row>
    <row r="137" s="1" customFormat="1" ht="15" customHeight="1">
      <c r="B137" s="337"/>
      <c r="C137" s="292" t="s">
        <v>1160</v>
      </c>
      <c r="D137" s="292"/>
      <c r="E137" s="292"/>
      <c r="F137" s="315" t="s">
        <v>1138</v>
      </c>
      <c r="G137" s="292"/>
      <c r="H137" s="292" t="s">
        <v>1185</v>
      </c>
      <c r="I137" s="292" t="s">
        <v>1134</v>
      </c>
      <c r="J137" s="292">
        <v>255</v>
      </c>
      <c r="K137" s="340"/>
    </row>
    <row r="138" s="1" customFormat="1" ht="15" customHeight="1">
      <c r="B138" s="337"/>
      <c r="C138" s="292" t="s">
        <v>1162</v>
      </c>
      <c r="D138" s="292"/>
      <c r="E138" s="292"/>
      <c r="F138" s="315" t="s">
        <v>1132</v>
      </c>
      <c r="G138" s="292"/>
      <c r="H138" s="292" t="s">
        <v>1186</v>
      </c>
      <c r="I138" s="292" t="s">
        <v>1164</v>
      </c>
      <c r="J138" s="292"/>
      <c r="K138" s="340"/>
    </row>
    <row r="139" s="1" customFormat="1" ht="15" customHeight="1">
      <c r="B139" s="337"/>
      <c r="C139" s="292" t="s">
        <v>1165</v>
      </c>
      <c r="D139" s="292"/>
      <c r="E139" s="292"/>
      <c r="F139" s="315" t="s">
        <v>1132</v>
      </c>
      <c r="G139" s="292"/>
      <c r="H139" s="292" t="s">
        <v>1187</v>
      </c>
      <c r="I139" s="292" t="s">
        <v>1167</v>
      </c>
      <c r="J139" s="292"/>
      <c r="K139" s="340"/>
    </row>
    <row r="140" s="1" customFormat="1" ht="15" customHeight="1">
      <c r="B140" s="337"/>
      <c r="C140" s="292" t="s">
        <v>1168</v>
      </c>
      <c r="D140" s="292"/>
      <c r="E140" s="292"/>
      <c r="F140" s="315" t="s">
        <v>1132</v>
      </c>
      <c r="G140" s="292"/>
      <c r="H140" s="292" t="s">
        <v>1168</v>
      </c>
      <c r="I140" s="292" t="s">
        <v>1167</v>
      </c>
      <c r="J140" s="292"/>
      <c r="K140" s="340"/>
    </row>
    <row r="141" s="1" customFormat="1" ht="15" customHeight="1">
      <c r="B141" s="337"/>
      <c r="C141" s="292" t="s">
        <v>37</v>
      </c>
      <c r="D141" s="292"/>
      <c r="E141" s="292"/>
      <c r="F141" s="315" t="s">
        <v>1132</v>
      </c>
      <c r="G141" s="292"/>
      <c r="H141" s="292" t="s">
        <v>1188</v>
      </c>
      <c r="I141" s="292" t="s">
        <v>1167</v>
      </c>
      <c r="J141" s="292"/>
      <c r="K141" s="340"/>
    </row>
    <row r="142" s="1" customFormat="1" ht="15" customHeight="1">
      <c r="B142" s="337"/>
      <c r="C142" s="292" t="s">
        <v>1189</v>
      </c>
      <c r="D142" s="292"/>
      <c r="E142" s="292"/>
      <c r="F142" s="315" t="s">
        <v>1132</v>
      </c>
      <c r="G142" s="292"/>
      <c r="H142" s="292" t="s">
        <v>1190</v>
      </c>
      <c r="I142" s="292" t="s">
        <v>1167</v>
      </c>
      <c r="J142" s="292"/>
      <c r="K142" s="340"/>
    </row>
    <row r="143" s="1" customFormat="1" ht="15" customHeight="1">
      <c r="B143" s="341"/>
      <c r="C143" s="342"/>
      <c r="D143" s="342"/>
      <c r="E143" s="342"/>
      <c r="F143" s="342"/>
      <c r="G143" s="342"/>
      <c r="H143" s="342"/>
      <c r="I143" s="342"/>
      <c r="J143" s="342"/>
      <c r="K143" s="343"/>
    </row>
    <row r="144" s="1" customFormat="1" ht="18.75" customHeight="1">
      <c r="B144" s="328"/>
      <c r="C144" s="328"/>
      <c r="D144" s="328"/>
      <c r="E144" s="328"/>
      <c r="F144" s="329"/>
      <c r="G144" s="328"/>
      <c r="H144" s="328"/>
      <c r="I144" s="328"/>
      <c r="J144" s="328"/>
      <c r="K144" s="328"/>
    </row>
    <row r="145" s="1" customFormat="1" ht="18.75" customHeight="1">
      <c r="B145" s="300"/>
      <c r="C145" s="300"/>
      <c r="D145" s="300"/>
      <c r="E145" s="300"/>
      <c r="F145" s="300"/>
      <c r="G145" s="300"/>
      <c r="H145" s="300"/>
      <c r="I145" s="300"/>
      <c r="J145" s="300"/>
      <c r="K145" s="300"/>
    </row>
    <row r="146" s="1" customFormat="1" ht="7.5" customHeight="1">
      <c r="B146" s="301"/>
      <c r="C146" s="302"/>
      <c r="D146" s="302"/>
      <c r="E146" s="302"/>
      <c r="F146" s="302"/>
      <c r="G146" s="302"/>
      <c r="H146" s="302"/>
      <c r="I146" s="302"/>
      <c r="J146" s="302"/>
      <c r="K146" s="303"/>
    </row>
    <row r="147" s="1" customFormat="1" ht="45" customHeight="1">
      <c r="B147" s="304"/>
      <c r="C147" s="305" t="s">
        <v>1191</v>
      </c>
      <c r="D147" s="305"/>
      <c r="E147" s="305"/>
      <c r="F147" s="305"/>
      <c r="G147" s="305"/>
      <c r="H147" s="305"/>
      <c r="I147" s="305"/>
      <c r="J147" s="305"/>
      <c r="K147" s="306"/>
    </row>
    <row r="148" s="1" customFormat="1" ht="17.25" customHeight="1">
      <c r="B148" s="304"/>
      <c r="C148" s="307" t="s">
        <v>1126</v>
      </c>
      <c r="D148" s="307"/>
      <c r="E148" s="307"/>
      <c r="F148" s="307" t="s">
        <v>1127</v>
      </c>
      <c r="G148" s="308"/>
      <c r="H148" s="307" t="s">
        <v>53</v>
      </c>
      <c r="I148" s="307" t="s">
        <v>56</v>
      </c>
      <c r="J148" s="307" t="s">
        <v>1128</v>
      </c>
      <c r="K148" s="306"/>
    </row>
    <row r="149" s="1" customFormat="1" ht="17.25" customHeight="1">
      <c r="B149" s="304"/>
      <c r="C149" s="309" t="s">
        <v>1129</v>
      </c>
      <c r="D149" s="309"/>
      <c r="E149" s="309"/>
      <c r="F149" s="310" t="s">
        <v>1130</v>
      </c>
      <c r="G149" s="311"/>
      <c r="H149" s="309"/>
      <c r="I149" s="309"/>
      <c r="J149" s="309" t="s">
        <v>1131</v>
      </c>
      <c r="K149" s="306"/>
    </row>
    <row r="150" s="1" customFormat="1" ht="5.25" customHeight="1">
      <c r="B150" s="317"/>
      <c r="C150" s="312"/>
      <c r="D150" s="312"/>
      <c r="E150" s="312"/>
      <c r="F150" s="312"/>
      <c r="G150" s="313"/>
      <c r="H150" s="312"/>
      <c r="I150" s="312"/>
      <c r="J150" s="312"/>
      <c r="K150" s="340"/>
    </row>
    <row r="151" s="1" customFormat="1" ht="15" customHeight="1">
      <c r="B151" s="317"/>
      <c r="C151" s="344" t="s">
        <v>1135</v>
      </c>
      <c r="D151" s="292"/>
      <c r="E151" s="292"/>
      <c r="F151" s="345" t="s">
        <v>1132</v>
      </c>
      <c r="G151" s="292"/>
      <c r="H151" s="344" t="s">
        <v>1172</v>
      </c>
      <c r="I151" s="344" t="s">
        <v>1134</v>
      </c>
      <c r="J151" s="344">
        <v>120</v>
      </c>
      <c r="K151" s="340"/>
    </row>
    <row r="152" s="1" customFormat="1" ht="15" customHeight="1">
      <c r="B152" s="317"/>
      <c r="C152" s="344" t="s">
        <v>1181</v>
      </c>
      <c r="D152" s="292"/>
      <c r="E152" s="292"/>
      <c r="F152" s="345" t="s">
        <v>1132</v>
      </c>
      <c r="G152" s="292"/>
      <c r="H152" s="344" t="s">
        <v>1192</v>
      </c>
      <c r="I152" s="344" t="s">
        <v>1134</v>
      </c>
      <c r="J152" s="344" t="s">
        <v>1183</v>
      </c>
      <c r="K152" s="340"/>
    </row>
    <row r="153" s="1" customFormat="1" ht="15" customHeight="1">
      <c r="B153" s="317"/>
      <c r="C153" s="344" t="s">
        <v>1080</v>
      </c>
      <c r="D153" s="292"/>
      <c r="E153" s="292"/>
      <c r="F153" s="345" t="s">
        <v>1132</v>
      </c>
      <c r="G153" s="292"/>
      <c r="H153" s="344" t="s">
        <v>1193</v>
      </c>
      <c r="I153" s="344" t="s">
        <v>1134</v>
      </c>
      <c r="J153" s="344" t="s">
        <v>1183</v>
      </c>
      <c r="K153" s="340"/>
    </row>
    <row r="154" s="1" customFormat="1" ht="15" customHeight="1">
      <c r="B154" s="317"/>
      <c r="C154" s="344" t="s">
        <v>1137</v>
      </c>
      <c r="D154" s="292"/>
      <c r="E154" s="292"/>
      <c r="F154" s="345" t="s">
        <v>1138</v>
      </c>
      <c r="G154" s="292"/>
      <c r="H154" s="344" t="s">
        <v>1172</v>
      </c>
      <c r="I154" s="344" t="s">
        <v>1134</v>
      </c>
      <c r="J154" s="344">
        <v>50</v>
      </c>
      <c r="K154" s="340"/>
    </row>
    <row r="155" s="1" customFormat="1" ht="15" customHeight="1">
      <c r="B155" s="317"/>
      <c r="C155" s="344" t="s">
        <v>1140</v>
      </c>
      <c r="D155" s="292"/>
      <c r="E155" s="292"/>
      <c r="F155" s="345" t="s">
        <v>1132</v>
      </c>
      <c r="G155" s="292"/>
      <c r="H155" s="344" t="s">
        <v>1172</v>
      </c>
      <c r="I155" s="344" t="s">
        <v>1142</v>
      </c>
      <c r="J155" s="344"/>
      <c r="K155" s="340"/>
    </row>
    <row r="156" s="1" customFormat="1" ht="15" customHeight="1">
      <c r="B156" s="317"/>
      <c r="C156" s="344" t="s">
        <v>1151</v>
      </c>
      <c r="D156" s="292"/>
      <c r="E156" s="292"/>
      <c r="F156" s="345" t="s">
        <v>1138</v>
      </c>
      <c r="G156" s="292"/>
      <c r="H156" s="344" t="s">
        <v>1172</v>
      </c>
      <c r="I156" s="344" t="s">
        <v>1134</v>
      </c>
      <c r="J156" s="344">
        <v>50</v>
      </c>
      <c r="K156" s="340"/>
    </row>
    <row r="157" s="1" customFormat="1" ht="15" customHeight="1">
      <c r="B157" s="317"/>
      <c r="C157" s="344" t="s">
        <v>1159</v>
      </c>
      <c r="D157" s="292"/>
      <c r="E157" s="292"/>
      <c r="F157" s="345" t="s">
        <v>1138</v>
      </c>
      <c r="G157" s="292"/>
      <c r="H157" s="344" t="s">
        <v>1172</v>
      </c>
      <c r="I157" s="344" t="s">
        <v>1134</v>
      </c>
      <c r="J157" s="344">
        <v>50</v>
      </c>
      <c r="K157" s="340"/>
    </row>
    <row r="158" s="1" customFormat="1" ht="15" customHeight="1">
      <c r="B158" s="317"/>
      <c r="C158" s="344" t="s">
        <v>1157</v>
      </c>
      <c r="D158" s="292"/>
      <c r="E158" s="292"/>
      <c r="F158" s="345" t="s">
        <v>1138</v>
      </c>
      <c r="G158" s="292"/>
      <c r="H158" s="344" t="s">
        <v>1172</v>
      </c>
      <c r="I158" s="344" t="s">
        <v>1134</v>
      </c>
      <c r="J158" s="344">
        <v>50</v>
      </c>
      <c r="K158" s="340"/>
    </row>
    <row r="159" s="1" customFormat="1" ht="15" customHeight="1">
      <c r="B159" s="317"/>
      <c r="C159" s="344" t="s">
        <v>95</v>
      </c>
      <c r="D159" s="292"/>
      <c r="E159" s="292"/>
      <c r="F159" s="345" t="s">
        <v>1132</v>
      </c>
      <c r="G159" s="292"/>
      <c r="H159" s="344" t="s">
        <v>1194</v>
      </c>
      <c r="I159" s="344" t="s">
        <v>1134</v>
      </c>
      <c r="J159" s="344" t="s">
        <v>1195</v>
      </c>
      <c r="K159" s="340"/>
    </row>
    <row r="160" s="1" customFormat="1" ht="15" customHeight="1">
      <c r="B160" s="317"/>
      <c r="C160" s="344" t="s">
        <v>1196</v>
      </c>
      <c r="D160" s="292"/>
      <c r="E160" s="292"/>
      <c r="F160" s="345" t="s">
        <v>1132</v>
      </c>
      <c r="G160" s="292"/>
      <c r="H160" s="344" t="s">
        <v>1197</v>
      </c>
      <c r="I160" s="344" t="s">
        <v>1167</v>
      </c>
      <c r="J160" s="344"/>
      <c r="K160" s="340"/>
    </row>
    <row r="161" s="1" customFormat="1" ht="15" customHeight="1">
      <c r="B161" s="346"/>
      <c r="C161" s="347"/>
      <c r="D161" s="347"/>
      <c r="E161" s="347"/>
      <c r="F161" s="347"/>
      <c r="G161" s="347"/>
      <c r="H161" s="347"/>
      <c r="I161" s="347"/>
      <c r="J161" s="347"/>
      <c r="K161" s="348"/>
    </row>
    <row r="162" s="1" customFormat="1" ht="18.75" customHeight="1">
      <c r="B162" s="328"/>
      <c r="C162" s="338"/>
      <c r="D162" s="338"/>
      <c r="E162" s="338"/>
      <c r="F162" s="349"/>
      <c r="G162" s="338"/>
      <c r="H162" s="338"/>
      <c r="I162" s="338"/>
      <c r="J162" s="338"/>
      <c r="K162" s="328"/>
    </row>
    <row r="163" s="1" customFormat="1" ht="18.75" customHeight="1">
      <c r="B163" s="328"/>
      <c r="C163" s="338"/>
      <c r="D163" s="338"/>
      <c r="E163" s="338"/>
      <c r="F163" s="349"/>
      <c r="G163" s="338"/>
      <c r="H163" s="338"/>
      <c r="I163" s="338"/>
      <c r="J163" s="338"/>
      <c r="K163" s="328"/>
    </row>
    <row r="164" s="1" customFormat="1" ht="18.75" customHeight="1">
      <c r="B164" s="328"/>
      <c r="C164" s="338"/>
      <c r="D164" s="338"/>
      <c r="E164" s="338"/>
      <c r="F164" s="349"/>
      <c r="G164" s="338"/>
      <c r="H164" s="338"/>
      <c r="I164" s="338"/>
      <c r="J164" s="338"/>
      <c r="K164" s="328"/>
    </row>
    <row r="165" s="1" customFormat="1" ht="18.75" customHeight="1">
      <c r="B165" s="328"/>
      <c r="C165" s="338"/>
      <c r="D165" s="338"/>
      <c r="E165" s="338"/>
      <c r="F165" s="349"/>
      <c r="G165" s="338"/>
      <c r="H165" s="338"/>
      <c r="I165" s="338"/>
      <c r="J165" s="338"/>
      <c r="K165" s="328"/>
    </row>
    <row r="166" s="1" customFormat="1" ht="18.75" customHeight="1">
      <c r="B166" s="328"/>
      <c r="C166" s="338"/>
      <c r="D166" s="338"/>
      <c r="E166" s="338"/>
      <c r="F166" s="349"/>
      <c r="G166" s="338"/>
      <c r="H166" s="338"/>
      <c r="I166" s="338"/>
      <c r="J166" s="338"/>
      <c r="K166" s="328"/>
    </row>
    <row r="167" s="1" customFormat="1" ht="18.75" customHeight="1">
      <c r="B167" s="328"/>
      <c r="C167" s="338"/>
      <c r="D167" s="338"/>
      <c r="E167" s="338"/>
      <c r="F167" s="349"/>
      <c r="G167" s="338"/>
      <c r="H167" s="338"/>
      <c r="I167" s="338"/>
      <c r="J167" s="338"/>
      <c r="K167" s="328"/>
    </row>
    <row r="168" s="1" customFormat="1" ht="18.75" customHeight="1">
      <c r="B168" s="328"/>
      <c r="C168" s="338"/>
      <c r="D168" s="338"/>
      <c r="E168" s="338"/>
      <c r="F168" s="349"/>
      <c r="G168" s="338"/>
      <c r="H168" s="338"/>
      <c r="I168" s="338"/>
      <c r="J168" s="338"/>
      <c r="K168" s="328"/>
    </row>
    <row r="169" s="1" customFormat="1" ht="18.75" customHeight="1">
      <c r="B169" s="300"/>
      <c r="C169" s="300"/>
      <c r="D169" s="300"/>
      <c r="E169" s="300"/>
      <c r="F169" s="300"/>
      <c r="G169" s="300"/>
      <c r="H169" s="300"/>
      <c r="I169" s="300"/>
      <c r="J169" s="300"/>
      <c r="K169" s="300"/>
    </row>
    <row r="170" s="1" customFormat="1" ht="7.5" customHeight="1">
      <c r="B170" s="279"/>
      <c r="C170" s="280"/>
      <c r="D170" s="280"/>
      <c r="E170" s="280"/>
      <c r="F170" s="280"/>
      <c r="G170" s="280"/>
      <c r="H170" s="280"/>
      <c r="I170" s="280"/>
      <c r="J170" s="280"/>
      <c r="K170" s="281"/>
    </row>
    <row r="171" s="1" customFormat="1" ht="45" customHeight="1">
      <c r="B171" s="282"/>
      <c r="C171" s="283" t="s">
        <v>1198</v>
      </c>
      <c r="D171" s="283"/>
      <c r="E171" s="283"/>
      <c r="F171" s="283"/>
      <c r="G171" s="283"/>
      <c r="H171" s="283"/>
      <c r="I171" s="283"/>
      <c r="J171" s="283"/>
      <c r="K171" s="284"/>
    </row>
    <row r="172" s="1" customFormat="1" ht="17.25" customHeight="1">
      <c r="B172" s="282"/>
      <c r="C172" s="307" t="s">
        <v>1126</v>
      </c>
      <c r="D172" s="307"/>
      <c r="E172" s="307"/>
      <c r="F172" s="307" t="s">
        <v>1127</v>
      </c>
      <c r="G172" s="350"/>
      <c r="H172" s="351" t="s">
        <v>53</v>
      </c>
      <c r="I172" s="351" t="s">
        <v>56</v>
      </c>
      <c r="J172" s="307" t="s">
        <v>1128</v>
      </c>
      <c r="K172" s="284"/>
    </row>
    <row r="173" s="1" customFormat="1" ht="17.25" customHeight="1">
      <c r="B173" s="285"/>
      <c r="C173" s="309" t="s">
        <v>1129</v>
      </c>
      <c r="D173" s="309"/>
      <c r="E173" s="309"/>
      <c r="F173" s="310" t="s">
        <v>1130</v>
      </c>
      <c r="G173" s="352"/>
      <c r="H173" s="353"/>
      <c r="I173" s="353"/>
      <c r="J173" s="309" t="s">
        <v>1131</v>
      </c>
      <c r="K173" s="287"/>
    </row>
    <row r="174" s="1" customFormat="1" ht="5.25" customHeight="1">
      <c r="B174" s="317"/>
      <c r="C174" s="312"/>
      <c r="D174" s="312"/>
      <c r="E174" s="312"/>
      <c r="F174" s="312"/>
      <c r="G174" s="313"/>
      <c r="H174" s="312"/>
      <c r="I174" s="312"/>
      <c r="J174" s="312"/>
      <c r="K174" s="340"/>
    </row>
    <row r="175" s="1" customFormat="1" ht="15" customHeight="1">
      <c r="B175" s="317"/>
      <c r="C175" s="292" t="s">
        <v>1135</v>
      </c>
      <c r="D175" s="292"/>
      <c r="E175" s="292"/>
      <c r="F175" s="315" t="s">
        <v>1132</v>
      </c>
      <c r="G175" s="292"/>
      <c r="H175" s="292" t="s">
        <v>1172</v>
      </c>
      <c r="I175" s="292" t="s">
        <v>1134</v>
      </c>
      <c r="J175" s="292">
        <v>120</v>
      </c>
      <c r="K175" s="340"/>
    </row>
    <row r="176" s="1" customFormat="1" ht="15" customHeight="1">
      <c r="B176" s="317"/>
      <c r="C176" s="292" t="s">
        <v>1181</v>
      </c>
      <c r="D176" s="292"/>
      <c r="E176" s="292"/>
      <c r="F176" s="315" t="s">
        <v>1132</v>
      </c>
      <c r="G176" s="292"/>
      <c r="H176" s="292" t="s">
        <v>1182</v>
      </c>
      <c r="I176" s="292" t="s">
        <v>1134</v>
      </c>
      <c r="J176" s="292" t="s">
        <v>1183</v>
      </c>
      <c r="K176" s="340"/>
    </row>
    <row r="177" s="1" customFormat="1" ht="15" customHeight="1">
      <c r="B177" s="317"/>
      <c r="C177" s="292" t="s">
        <v>1080</v>
      </c>
      <c r="D177" s="292"/>
      <c r="E177" s="292"/>
      <c r="F177" s="315" t="s">
        <v>1132</v>
      </c>
      <c r="G177" s="292"/>
      <c r="H177" s="292" t="s">
        <v>1199</v>
      </c>
      <c r="I177" s="292" t="s">
        <v>1134</v>
      </c>
      <c r="J177" s="292" t="s">
        <v>1183</v>
      </c>
      <c r="K177" s="340"/>
    </row>
    <row r="178" s="1" customFormat="1" ht="15" customHeight="1">
      <c r="B178" s="317"/>
      <c r="C178" s="292" t="s">
        <v>1137</v>
      </c>
      <c r="D178" s="292"/>
      <c r="E178" s="292"/>
      <c r="F178" s="315" t="s">
        <v>1138</v>
      </c>
      <c r="G178" s="292"/>
      <c r="H178" s="292" t="s">
        <v>1199</v>
      </c>
      <c r="I178" s="292" t="s">
        <v>1134</v>
      </c>
      <c r="J178" s="292">
        <v>50</v>
      </c>
      <c r="K178" s="340"/>
    </row>
    <row r="179" s="1" customFormat="1" ht="15" customHeight="1">
      <c r="B179" s="317"/>
      <c r="C179" s="292" t="s">
        <v>1140</v>
      </c>
      <c r="D179" s="292"/>
      <c r="E179" s="292"/>
      <c r="F179" s="315" t="s">
        <v>1132</v>
      </c>
      <c r="G179" s="292"/>
      <c r="H179" s="292" t="s">
        <v>1199</v>
      </c>
      <c r="I179" s="292" t="s">
        <v>1142</v>
      </c>
      <c r="J179" s="292"/>
      <c r="K179" s="340"/>
    </row>
    <row r="180" s="1" customFormat="1" ht="15" customHeight="1">
      <c r="B180" s="317"/>
      <c r="C180" s="292" t="s">
        <v>1151</v>
      </c>
      <c r="D180" s="292"/>
      <c r="E180" s="292"/>
      <c r="F180" s="315" t="s">
        <v>1138</v>
      </c>
      <c r="G180" s="292"/>
      <c r="H180" s="292" t="s">
        <v>1199</v>
      </c>
      <c r="I180" s="292" t="s">
        <v>1134</v>
      </c>
      <c r="J180" s="292">
        <v>50</v>
      </c>
      <c r="K180" s="340"/>
    </row>
    <row r="181" s="1" customFormat="1" ht="15" customHeight="1">
      <c r="B181" s="317"/>
      <c r="C181" s="292" t="s">
        <v>1159</v>
      </c>
      <c r="D181" s="292"/>
      <c r="E181" s="292"/>
      <c r="F181" s="315" t="s">
        <v>1138</v>
      </c>
      <c r="G181" s="292"/>
      <c r="H181" s="292" t="s">
        <v>1199</v>
      </c>
      <c r="I181" s="292" t="s">
        <v>1134</v>
      </c>
      <c r="J181" s="292">
        <v>50</v>
      </c>
      <c r="K181" s="340"/>
    </row>
    <row r="182" s="1" customFormat="1" ht="15" customHeight="1">
      <c r="B182" s="317"/>
      <c r="C182" s="292" t="s">
        <v>1157</v>
      </c>
      <c r="D182" s="292"/>
      <c r="E182" s="292"/>
      <c r="F182" s="315" t="s">
        <v>1138</v>
      </c>
      <c r="G182" s="292"/>
      <c r="H182" s="292" t="s">
        <v>1199</v>
      </c>
      <c r="I182" s="292" t="s">
        <v>1134</v>
      </c>
      <c r="J182" s="292">
        <v>50</v>
      </c>
      <c r="K182" s="340"/>
    </row>
    <row r="183" s="1" customFormat="1" ht="15" customHeight="1">
      <c r="B183" s="317"/>
      <c r="C183" s="292" t="s">
        <v>104</v>
      </c>
      <c r="D183" s="292"/>
      <c r="E183" s="292"/>
      <c r="F183" s="315" t="s">
        <v>1132</v>
      </c>
      <c r="G183" s="292"/>
      <c r="H183" s="292" t="s">
        <v>1200</v>
      </c>
      <c r="I183" s="292" t="s">
        <v>1201</v>
      </c>
      <c r="J183" s="292"/>
      <c r="K183" s="340"/>
    </row>
    <row r="184" s="1" customFormat="1" ht="15" customHeight="1">
      <c r="B184" s="317"/>
      <c r="C184" s="292" t="s">
        <v>56</v>
      </c>
      <c r="D184" s="292"/>
      <c r="E184" s="292"/>
      <c r="F184" s="315" t="s">
        <v>1132</v>
      </c>
      <c r="G184" s="292"/>
      <c r="H184" s="292" t="s">
        <v>1202</v>
      </c>
      <c r="I184" s="292" t="s">
        <v>1203</v>
      </c>
      <c r="J184" s="292">
        <v>1</v>
      </c>
      <c r="K184" s="340"/>
    </row>
    <row r="185" s="1" customFormat="1" ht="15" customHeight="1">
      <c r="B185" s="317"/>
      <c r="C185" s="292" t="s">
        <v>52</v>
      </c>
      <c r="D185" s="292"/>
      <c r="E185" s="292"/>
      <c r="F185" s="315" t="s">
        <v>1132</v>
      </c>
      <c r="G185" s="292"/>
      <c r="H185" s="292" t="s">
        <v>1204</v>
      </c>
      <c r="I185" s="292" t="s">
        <v>1134</v>
      </c>
      <c r="J185" s="292">
        <v>20</v>
      </c>
      <c r="K185" s="340"/>
    </row>
    <row r="186" s="1" customFormat="1" ht="15" customHeight="1">
      <c r="B186" s="317"/>
      <c r="C186" s="292" t="s">
        <v>53</v>
      </c>
      <c r="D186" s="292"/>
      <c r="E186" s="292"/>
      <c r="F186" s="315" t="s">
        <v>1132</v>
      </c>
      <c r="G186" s="292"/>
      <c r="H186" s="292" t="s">
        <v>1205</v>
      </c>
      <c r="I186" s="292" t="s">
        <v>1134</v>
      </c>
      <c r="J186" s="292">
        <v>255</v>
      </c>
      <c r="K186" s="340"/>
    </row>
    <row r="187" s="1" customFormat="1" ht="15" customHeight="1">
      <c r="B187" s="317"/>
      <c r="C187" s="292" t="s">
        <v>105</v>
      </c>
      <c r="D187" s="292"/>
      <c r="E187" s="292"/>
      <c r="F187" s="315" t="s">
        <v>1132</v>
      </c>
      <c r="G187" s="292"/>
      <c r="H187" s="292" t="s">
        <v>1096</v>
      </c>
      <c r="I187" s="292" t="s">
        <v>1134</v>
      </c>
      <c r="J187" s="292">
        <v>10</v>
      </c>
      <c r="K187" s="340"/>
    </row>
    <row r="188" s="1" customFormat="1" ht="15" customHeight="1">
      <c r="B188" s="317"/>
      <c r="C188" s="292" t="s">
        <v>106</v>
      </c>
      <c r="D188" s="292"/>
      <c r="E188" s="292"/>
      <c r="F188" s="315" t="s">
        <v>1132</v>
      </c>
      <c r="G188" s="292"/>
      <c r="H188" s="292" t="s">
        <v>1206</v>
      </c>
      <c r="I188" s="292" t="s">
        <v>1167</v>
      </c>
      <c r="J188" s="292"/>
      <c r="K188" s="340"/>
    </row>
    <row r="189" s="1" customFormat="1" ht="15" customHeight="1">
      <c r="B189" s="317"/>
      <c r="C189" s="292" t="s">
        <v>1207</v>
      </c>
      <c r="D189" s="292"/>
      <c r="E189" s="292"/>
      <c r="F189" s="315" t="s">
        <v>1132</v>
      </c>
      <c r="G189" s="292"/>
      <c r="H189" s="292" t="s">
        <v>1208</v>
      </c>
      <c r="I189" s="292" t="s">
        <v>1167</v>
      </c>
      <c r="J189" s="292"/>
      <c r="K189" s="340"/>
    </row>
    <row r="190" s="1" customFormat="1" ht="15" customHeight="1">
      <c r="B190" s="317"/>
      <c r="C190" s="292" t="s">
        <v>1196</v>
      </c>
      <c r="D190" s="292"/>
      <c r="E190" s="292"/>
      <c r="F190" s="315" t="s">
        <v>1132</v>
      </c>
      <c r="G190" s="292"/>
      <c r="H190" s="292" t="s">
        <v>1209</v>
      </c>
      <c r="I190" s="292" t="s">
        <v>1167</v>
      </c>
      <c r="J190" s="292"/>
      <c r="K190" s="340"/>
    </row>
    <row r="191" s="1" customFormat="1" ht="15" customHeight="1">
      <c r="B191" s="317"/>
      <c r="C191" s="292" t="s">
        <v>108</v>
      </c>
      <c r="D191" s="292"/>
      <c r="E191" s="292"/>
      <c r="F191" s="315" t="s">
        <v>1138</v>
      </c>
      <c r="G191" s="292"/>
      <c r="H191" s="292" t="s">
        <v>1210</v>
      </c>
      <c r="I191" s="292" t="s">
        <v>1134</v>
      </c>
      <c r="J191" s="292">
        <v>50</v>
      </c>
      <c r="K191" s="340"/>
    </row>
    <row r="192" s="1" customFormat="1" ht="15" customHeight="1">
      <c r="B192" s="317"/>
      <c r="C192" s="292" t="s">
        <v>1211</v>
      </c>
      <c r="D192" s="292"/>
      <c r="E192" s="292"/>
      <c r="F192" s="315" t="s">
        <v>1138</v>
      </c>
      <c r="G192" s="292"/>
      <c r="H192" s="292" t="s">
        <v>1212</v>
      </c>
      <c r="I192" s="292" t="s">
        <v>1213</v>
      </c>
      <c r="J192" s="292"/>
      <c r="K192" s="340"/>
    </row>
    <row r="193" s="1" customFormat="1" ht="15" customHeight="1">
      <c r="B193" s="317"/>
      <c r="C193" s="292" t="s">
        <v>1214</v>
      </c>
      <c r="D193" s="292"/>
      <c r="E193" s="292"/>
      <c r="F193" s="315" t="s">
        <v>1138</v>
      </c>
      <c r="G193" s="292"/>
      <c r="H193" s="292" t="s">
        <v>1215</v>
      </c>
      <c r="I193" s="292" t="s">
        <v>1213</v>
      </c>
      <c r="J193" s="292"/>
      <c r="K193" s="340"/>
    </row>
    <row r="194" s="1" customFormat="1" ht="15" customHeight="1">
      <c r="B194" s="317"/>
      <c r="C194" s="292" t="s">
        <v>1216</v>
      </c>
      <c r="D194" s="292"/>
      <c r="E194" s="292"/>
      <c r="F194" s="315" t="s">
        <v>1138</v>
      </c>
      <c r="G194" s="292"/>
      <c r="H194" s="292" t="s">
        <v>1217</v>
      </c>
      <c r="I194" s="292" t="s">
        <v>1213</v>
      </c>
      <c r="J194" s="292"/>
      <c r="K194" s="340"/>
    </row>
    <row r="195" s="1" customFormat="1" ht="15" customHeight="1">
      <c r="B195" s="317"/>
      <c r="C195" s="354" t="s">
        <v>1218</v>
      </c>
      <c r="D195" s="292"/>
      <c r="E195" s="292"/>
      <c r="F195" s="315" t="s">
        <v>1138</v>
      </c>
      <c r="G195" s="292"/>
      <c r="H195" s="292" t="s">
        <v>1219</v>
      </c>
      <c r="I195" s="292" t="s">
        <v>1220</v>
      </c>
      <c r="J195" s="355" t="s">
        <v>1221</v>
      </c>
      <c r="K195" s="340"/>
    </row>
    <row r="196" s="1" customFormat="1" ht="15" customHeight="1">
      <c r="B196" s="317"/>
      <c r="C196" s="354" t="s">
        <v>41</v>
      </c>
      <c r="D196" s="292"/>
      <c r="E196" s="292"/>
      <c r="F196" s="315" t="s">
        <v>1132</v>
      </c>
      <c r="G196" s="292"/>
      <c r="H196" s="289" t="s">
        <v>1222</v>
      </c>
      <c r="I196" s="292" t="s">
        <v>1223</v>
      </c>
      <c r="J196" s="292"/>
      <c r="K196" s="340"/>
    </row>
    <row r="197" s="1" customFormat="1" ht="15" customHeight="1">
      <c r="B197" s="317"/>
      <c r="C197" s="354" t="s">
        <v>1224</v>
      </c>
      <c r="D197" s="292"/>
      <c r="E197" s="292"/>
      <c r="F197" s="315" t="s">
        <v>1132</v>
      </c>
      <c r="G197" s="292"/>
      <c r="H197" s="292" t="s">
        <v>1225</v>
      </c>
      <c r="I197" s="292" t="s">
        <v>1167</v>
      </c>
      <c r="J197" s="292"/>
      <c r="K197" s="340"/>
    </row>
    <row r="198" s="1" customFormat="1" ht="15" customHeight="1">
      <c r="B198" s="317"/>
      <c r="C198" s="354" t="s">
        <v>1226</v>
      </c>
      <c r="D198" s="292"/>
      <c r="E198" s="292"/>
      <c r="F198" s="315" t="s">
        <v>1132</v>
      </c>
      <c r="G198" s="292"/>
      <c r="H198" s="292" t="s">
        <v>1227</v>
      </c>
      <c r="I198" s="292" t="s">
        <v>1167</v>
      </c>
      <c r="J198" s="292"/>
      <c r="K198" s="340"/>
    </row>
    <row r="199" s="1" customFormat="1" ht="15" customHeight="1">
      <c r="B199" s="317"/>
      <c r="C199" s="354" t="s">
        <v>1228</v>
      </c>
      <c r="D199" s="292"/>
      <c r="E199" s="292"/>
      <c r="F199" s="315" t="s">
        <v>1138</v>
      </c>
      <c r="G199" s="292"/>
      <c r="H199" s="292" t="s">
        <v>1229</v>
      </c>
      <c r="I199" s="292" t="s">
        <v>1167</v>
      </c>
      <c r="J199" s="292"/>
      <c r="K199" s="340"/>
    </row>
    <row r="200" s="1" customFormat="1" ht="15" customHeight="1">
      <c r="B200" s="346"/>
      <c r="C200" s="356"/>
      <c r="D200" s="347"/>
      <c r="E200" s="347"/>
      <c r="F200" s="347"/>
      <c r="G200" s="347"/>
      <c r="H200" s="347"/>
      <c r="I200" s="347"/>
      <c r="J200" s="347"/>
      <c r="K200" s="348"/>
    </row>
    <row r="201" s="1" customFormat="1" ht="18.75" customHeight="1">
      <c r="B201" s="328"/>
      <c r="C201" s="338"/>
      <c r="D201" s="338"/>
      <c r="E201" s="338"/>
      <c r="F201" s="349"/>
      <c r="G201" s="338"/>
      <c r="H201" s="338"/>
      <c r="I201" s="338"/>
      <c r="J201" s="338"/>
      <c r="K201" s="328"/>
    </row>
    <row r="202" s="1" customFormat="1" ht="18.75" customHeight="1">
      <c r="B202" s="300"/>
      <c r="C202" s="300"/>
      <c r="D202" s="300"/>
      <c r="E202" s="300"/>
      <c r="F202" s="300"/>
      <c r="G202" s="300"/>
      <c r="H202" s="300"/>
      <c r="I202" s="300"/>
      <c r="J202" s="300"/>
      <c r="K202" s="300"/>
    </row>
    <row r="203" s="1" customFormat="1" ht="13.5">
      <c r="B203" s="279"/>
      <c r="C203" s="280"/>
      <c r="D203" s="280"/>
      <c r="E203" s="280"/>
      <c r="F203" s="280"/>
      <c r="G203" s="280"/>
      <c r="H203" s="280"/>
      <c r="I203" s="280"/>
      <c r="J203" s="280"/>
      <c r="K203" s="281"/>
    </row>
    <row r="204" s="1" customFormat="1" ht="21" customHeight="1">
      <c r="B204" s="282"/>
      <c r="C204" s="283" t="s">
        <v>1230</v>
      </c>
      <c r="D204" s="283"/>
      <c r="E204" s="283"/>
      <c r="F204" s="283"/>
      <c r="G204" s="283"/>
      <c r="H204" s="283"/>
      <c r="I204" s="283"/>
      <c r="J204" s="283"/>
      <c r="K204" s="284"/>
    </row>
    <row r="205" s="1" customFormat="1" ht="25.5" customHeight="1">
      <c r="B205" s="282"/>
      <c r="C205" s="357" t="s">
        <v>1231</v>
      </c>
      <c r="D205" s="357"/>
      <c r="E205" s="357"/>
      <c r="F205" s="357" t="s">
        <v>1232</v>
      </c>
      <c r="G205" s="358"/>
      <c r="H205" s="357" t="s">
        <v>1233</v>
      </c>
      <c r="I205" s="357"/>
      <c r="J205" s="357"/>
      <c r="K205" s="284"/>
    </row>
    <row r="206" s="1" customFormat="1" ht="5.25" customHeight="1">
      <c r="B206" s="317"/>
      <c r="C206" s="312"/>
      <c r="D206" s="312"/>
      <c r="E206" s="312"/>
      <c r="F206" s="312"/>
      <c r="G206" s="338"/>
      <c r="H206" s="312"/>
      <c r="I206" s="312"/>
      <c r="J206" s="312"/>
      <c r="K206" s="340"/>
    </row>
    <row r="207" s="1" customFormat="1" ht="15" customHeight="1">
      <c r="B207" s="317"/>
      <c r="C207" s="292" t="s">
        <v>1223</v>
      </c>
      <c r="D207" s="292"/>
      <c r="E207" s="292"/>
      <c r="F207" s="315" t="s">
        <v>42</v>
      </c>
      <c r="G207" s="292"/>
      <c r="H207" s="292" t="s">
        <v>1234</v>
      </c>
      <c r="I207" s="292"/>
      <c r="J207" s="292"/>
      <c r="K207" s="340"/>
    </row>
    <row r="208" s="1" customFormat="1" ht="15" customHeight="1">
      <c r="B208" s="317"/>
      <c r="C208" s="292"/>
      <c r="D208" s="292"/>
      <c r="E208" s="292"/>
      <c r="F208" s="315" t="s">
        <v>43</v>
      </c>
      <c r="G208" s="292"/>
      <c r="H208" s="292" t="s">
        <v>1235</v>
      </c>
      <c r="I208" s="292"/>
      <c r="J208" s="292"/>
      <c r="K208" s="340"/>
    </row>
    <row r="209" s="1" customFormat="1" ht="15" customHeight="1">
      <c r="B209" s="317"/>
      <c r="C209" s="292"/>
      <c r="D209" s="292"/>
      <c r="E209" s="292"/>
      <c r="F209" s="315" t="s">
        <v>46</v>
      </c>
      <c r="G209" s="292"/>
      <c r="H209" s="292" t="s">
        <v>1236</v>
      </c>
      <c r="I209" s="292"/>
      <c r="J209" s="292"/>
      <c r="K209" s="340"/>
    </row>
    <row r="210" s="1" customFormat="1" ht="15" customHeight="1">
      <c r="B210" s="317"/>
      <c r="C210" s="292"/>
      <c r="D210" s="292"/>
      <c r="E210" s="292"/>
      <c r="F210" s="315" t="s">
        <v>44</v>
      </c>
      <c r="G210" s="292"/>
      <c r="H210" s="292" t="s">
        <v>1237</v>
      </c>
      <c r="I210" s="292"/>
      <c r="J210" s="292"/>
      <c r="K210" s="340"/>
    </row>
    <row r="211" s="1" customFormat="1" ht="15" customHeight="1">
      <c r="B211" s="317"/>
      <c r="C211" s="292"/>
      <c r="D211" s="292"/>
      <c r="E211" s="292"/>
      <c r="F211" s="315" t="s">
        <v>45</v>
      </c>
      <c r="G211" s="292"/>
      <c r="H211" s="292" t="s">
        <v>1238</v>
      </c>
      <c r="I211" s="292"/>
      <c r="J211" s="292"/>
      <c r="K211" s="340"/>
    </row>
    <row r="212" s="1" customFormat="1" ht="15" customHeight="1">
      <c r="B212" s="317"/>
      <c r="C212" s="292"/>
      <c r="D212" s="292"/>
      <c r="E212" s="292"/>
      <c r="F212" s="315"/>
      <c r="G212" s="292"/>
      <c r="H212" s="292"/>
      <c r="I212" s="292"/>
      <c r="J212" s="292"/>
      <c r="K212" s="340"/>
    </row>
    <row r="213" s="1" customFormat="1" ht="15" customHeight="1">
      <c r="B213" s="317"/>
      <c r="C213" s="292" t="s">
        <v>1179</v>
      </c>
      <c r="D213" s="292"/>
      <c r="E213" s="292"/>
      <c r="F213" s="315" t="s">
        <v>78</v>
      </c>
      <c r="G213" s="292"/>
      <c r="H213" s="292" t="s">
        <v>1239</v>
      </c>
      <c r="I213" s="292"/>
      <c r="J213" s="292"/>
      <c r="K213" s="340"/>
    </row>
    <row r="214" s="1" customFormat="1" ht="15" customHeight="1">
      <c r="B214" s="317"/>
      <c r="C214" s="292"/>
      <c r="D214" s="292"/>
      <c r="E214" s="292"/>
      <c r="F214" s="315" t="s">
        <v>1075</v>
      </c>
      <c r="G214" s="292"/>
      <c r="H214" s="292" t="s">
        <v>1076</v>
      </c>
      <c r="I214" s="292"/>
      <c r="J214" s="292"/>
      <c r="K214" s="340"/>
    </row>
    <row r="215" s="1" customFormat="1" ht="15" customHeight="1">
      <c r="B215" s="317"/>
      <c r="C215" s="292"/>
      <c r="D215" s="292"/>
      <c r="E215" s="292"/>
      <c r="F215" s="315" t="s">
        <v>1073</v>
      </c>
      <c r="G215" s="292"/>
      <c r="H215" s="292" t="s">
        <v>1240</v>
      </c>
      <c r="I215" s="292"/>
      <c r="J215" s="292"/>
      <c r="K215" s="340"/>
    </row>
    <row r="216" s="1" customFormat="1" ht="15" customHeight="1">
      <c r="B216" s="359"/>
      <c r="C216" s="292"/>
      <c r="D216" s="292"/>
      <c r="E216" s="292"/>
      <c r="F216" s="315" t="s">
        <v>1077</v>
      </c>
      <c r="G216" s="354"/>
      <c r="H216" s="344" t="s">
        <v>77</v>
      </c>
      <c r="I216" s="344"/>
      <c r="J216" s="344"/>
      <c r="K216" s="360"/>
    </row>
    <row r="217" s="1" customFormat="1" ht="15" customHeight="1">
      <c r="B217" s="359"/>
      <c r="C217" s="292"/>
      <c r="D217" s="292"/>
      <c r="E217" s="292"/>
      <c r="F217" s="315" t="s">
        <v>1078</v>
      </c>
      <c r="G217" s="354"/>
      <c r="H217" s="344" t="s">
        <v>1241</v>
      </c>
      <c r="I217" s="344"/>
      <c r="J217" s="344"/>
      <c r="K217" s="360"/>
    </row>
    <row r="218" s="1" customFormat="1" ht="15" customHeight="1">
      <c r="B218" s="359"/>
      <c r="C218" s="292"/>
      <c r="D218" s="292"/>
      <c r="E218" s="292"/>
      <c r="F218" s="315"/>
      <c r="G218" s="354"/>
      <c r="H218" s="344"/>
      <c r="I218" s="344"/>
      <c r="J218" s="344"/>
      <c r="K218" s="360"/>
    </row>
    <row r="219" s="1" customFormat="1" ht="15" customHeight="1">
      <c r="B219" s="359"/>
      <c r="C219" s="292" t="s">
        <v>1203</v>
      </c>
      <c r="D219" s="292"/>
      <c r="E219" s="292"/>
      <c r="F219" s="315">
        <v>1</v>
      </c>
      <c r="G219" s="354"/>
      <c r="H219" s="344" t="s">
        <v>1242</v>
      </c>
      <c r="I219" s="344"/>
      <c r="J219" s="344"/>
      <c r="K219" s="360"/>
    </row>
    <row r="220" s="1" customFormat="1" ht="15" customHeight="1">
      <c r="B220" s="359"/>
      <c r="C220" s="292"/>
      <c r="D220" s="292"/>
      <c r="E220" s="292"/>
      <c r="F220" s="315">
        <v>2</v>
      </c>
      <c r="G220" s="354"/>
      <c r="H220" s="344" t="s">
        <v>1243</v>
      </c>
      <c r="I220" s="344"/>
      <c r="J220" s="344"/>
      <c r="K220" s="360"/>
    </row>
    <row r="221" s="1" customFormat="1" ht="15" customHeight="1">
      <c r="B221" s="359"/>
      <c r="C221" s="292"/>
      <c r="D221" s="292"/>
      <c r="E221" s="292"/>
      <c r="F221" s="315">
        <v>3</v>
      </c>
      <c r="G221" s="354"/>
      <c r="H221" s="344" t="s">
        <v>1244</v>
      </c>
      <c r="I221" s="344"/>
      <c r="J221" s="344"/>
      <c r="K221" s="360"/>
    </row>
    <row r="222" s="1" customFormat="1" ht="15" customHeight="1">
      <c r="B222" s="359"/>
      <c r="C222" s="292"/>
      <c r="D222" s="292"/>
      <c r="E222" s="292"/>
      <c r="F222" s="315">
        <v>4</v>
      </c>
      <c r="G222" s="354"/>
      <c r="H222" s="344" t="s">
        <v>1245</v>
      </c>
      <c r="I222" s="344"/>
      <c r="J222" s="344"/>
      <c r="K222" s="360"/>
    </row>
    <row r="223" s="1" customFormat="1" ht="12.75" customHeight="1">
      <c r="B223" s="361"/>
      <c r="C223" s="362"/>
      <c r="D223" s="362"/>
      <c r="E223" s="362"/>
      <c r="F223" s="362"/>
      <c r="G223" s="362"/>
      <c r="H223" s="362"/>
      <c r="I223" s="362"/>
      <c r="J223" s="362"/>
      <c r="K223" s="36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Admin</dc:creator>
  <cp:lastModifiedBy>Admin</cp:lastModifiedBy>
  <dcterms:created xsi:type="dcterms:W3CDTF">2022-02-15T19:52:13Z</dcterms:created>
  <dcterms:modified xsi:type="dcterms:W3CDTF">2022-02-15T19:52:21Z</dcterms:modified>
</cp:coreProperties>
</file>