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SO 000 - Vedlejší a ostat..." sheetId="2" r:id="rId2"/>
    <sheet name="SO 101 - Místní komunikac..." sheetId="3" r:id="rId3"/>
    <sheet name="Pokyny pro vyplnění" sheetId="4" r:id="rId4"/>
  </sheets>
  <definedNames>
    <definedName name="_xlnm.Print_Area" localSheetId="0">'Rekapitulace zakázky'!$D$4:$AO$33,'Rekapitulace zakázky'!$C$39:$AQ$54</definedName>
    <definedName name="_xlnm.Print_Titles" localSheetId="0">'Rekapitulace zakázky'!$49:$49</definedName>
    <definedName name="_xlnm._FilterDatabase" localSheetId="1" hidden="1">'SO 000 - Vedlejší a ostat...'!$C$81:$K$97</definedName>
    <definedName name="_xlnm.Print_Area" localSheetId="1">'SO 000 - Vedlejší a ostat...'!$C$4:$J$36,'SO 000 - Vedlejší a ostat...'!$C$42:$J$63,'SO 000 - Vedlejší a ostat...'!$C$69:$K$97</definedName>
    <definedName name="_xlnm.Print_Titles" localSheetId="1">'SO 000 - Vedlejší a ostat...'!$81:$81</definedName>
    <definedName name="_xlnm._FilterDatabase" localSheetId="2" hidden="1">'SO 101 - Místní komunikac...'!$C$86:$K$431</definedName>
    <definedName name="_xlnm.Print_Area" localSheetId="2">'SO 101 - Místní komunikac...'!$C$4:$J$36,'SO 101 - Místní komunikac...'!$C$42:$J$68,'SO 101 - Místní komunikac...'!$C$74:$K$431</definedName>
    <definedName name="_xlnm.Print_Titles" localSheetId="2">'SO 101 - Místní komunikac...'!$86:$86</definedName>
  </definedNames>
  <calcPr/>
</workbook>
</file>

<file path=xl/calcChain.xml><?xml version="1.0" encoding="utf-8"?>
<calcChain xmlns="http://schemas.openxmlformats.org/spreadsheetml/2006/main">
  <c i="1" r="AY53"/>
  <c r="AX53"/>
  <c i="3" r="BI430"/>
  <c r="BH430"/>
  <c r="BG430"/>
  <c r="BF430"/>
  <c r="T430"/>
  <c r="T429"/>
  <c r="R430"/>
  <c r="R429"/>
  <c r="P430"/>
  <c r="P429"/>
  <c r="BK430"/>
  <c r="BK429"/>
  <c r="J429"/>
  <c r="J430"/>
  <c r="BE430"/>
  <c r="J67"/>
  <c r="BI426"/>
  <c r="BH426"/>
  <c r="BG426"/>
  <c r="BF426"/>
  <c r="T426"/>
  <c r="R426"/>
  <c r="P426"/>
  <c r="BK426"/>
  <c r="J426"/>
  <c r="BE426"/>
  <c r="BI423"/>
  <c r="BH423"/>
  <c r="BG423"/>
  <c r="BF423"/>
  <c r="T423"/>
  <c r="R423"/>
  <c r="P423"/>
  <c r="BK423"/>
  <c r="J423"/>
  <c r="BE423"/>
  <c r="BI420"/>
  <c r="BH420"/>
  <c r="BG420"/>
  <c r="BF420"/>
  <c r="T420"/>
  <c r="R420"/>
  <c r="P420"/>
  <c r="BK420"/>
  <c r="J420"/>
  <c r="BE420"/>
  <c r="BI418"/>
  <c r="BH418"/>
  <c r="BG418"/>
  <c r="BF418"/>
  <c r="T418"/>
  <c r="R418"/>
  <c r="P418"/>
  <c r="BK418"/>
  <c r="J418"/>
  <c r="BE418"/>
  <c r="BI415"/>
  <c r="BH415"/>
  <c r="BG415"/>
  <c r="BF415"/>
  <c r="T415"/>
  <c r="R415"/>
  <c r="P415"/>
  <c r="BK415"/>
  <c r="J415"/>
  <c r="BE415"/>
  <c r="BI410"/>
  <c r="BH410"/>
  <c r="BG410"/>
  <c r="BF410"/>
  <c r="T410"/>
  <c r="R410"/>
  <c r="P410"/>
  <c r="BK410"/>
  <c r="J410"/>
  <c r="BE410"/>
  <c r="BI407"/>
  <c r="BH407"/>
  <c r="BG407"/>
  <c r="BF407"/>
  <c r="T407"/>
  <c r="R407"/>
  <c r="P407"/>
  <c r="BK407"/>
  <c r="J407"/>
  <c r="BE407"/>
  <c r="BI404"/>
  <c r="BH404"/>
  <c r="BG404"/>
  <c r="BF404"/>
  <c r="T404"/>
  <c r="T403"/>
  <c r="R404"/>
  <c r="R403"/>
  <c r="P404"/>
  <c r="P403"/>
  <c r="BK404"/>
  <c r="BK403"/>
  <c r="J403"/>
  <c r="J404"/>
  <c r="BE404"/>
  <c r="J66"/>
  <c r="BI400"/>
  <c r="BH400"/>
  <c r="BG400"/>
  <c r="BF400"/>
  <c r="T400"/>
  <c r="R400"/>
  <c r="P400"/>
  <c r="BK400"/>
  <c r="J400"/>
  <c r="BE400"/>
  <c r="BI397"/>
  <c r="BH397"/>
  <c r="BG397"/>
  <c r="BF397"/>
  <c r="T397"/>
  <c r="R397"/>
  <c r="P397"/>
  <c r="BK397"/>
  <c r="J397"/>
  <c r="BE397"/>
  <c r="BI394"/>
  <c r="BH394"/>
  <c r="BG394"/>
  <c r="BF394"/>
  <c r="T394"/>
  <c r="R394"/>
  <c r="P394"/>
  <c r="BK394"/>
  <c r="J394"/>
  <c r="BE394"/>
  <c r="BI391"/>
  <c r="BH391"/>
  <c r="BG391"/>
  <c r="BF391"/>
  <c r="T391"/>
  <c r="R391"/>
  <c r="P391"/>
  <c r="BK391"/>
  <c r="J391"/>
  <c r="BE391"/>
  <c r="BI386"/>
  <c r="BH386"/>
  <c r="BG386"/>
  <c r="BF386"/>
  <c r="T386"/>
  <c r="R386"/>
  <c r="P386"/>
  <c r="BK386"/>
  <c r="J386"/>
  <c r="BE386"/>
  <c r="BI383"/>
  <c r="BH383"/>
  <c r="BG383"/>
  <c r="BF383"/>
  <c r="T383"/>
  <c r="R383"/>
  <c r="P383"/>
  <c r="BK383"/>
  <c r="J383"/>
  <c r="BE383"/>
  <c r="BI382"/>
  <c r="BH382"/>
  <c r="BG382"/>
  <c r="BF382"/>
  <c r="T382"/>
  <c r="R382"/>
  <c r="P382"/>
  <c r="BK382"/>
  <c r="J382"/>
  <c r="BE382"/>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67"/>
  <c r="BH367"/>
  <c r="BG367"/>
  <c r="BF367"/>
  <c r="T367"/>
  <c r="R367"/>
  <c r="P367"/>
  <c r="BK367"/>
  <c r="J367"/>
  <c r="BE367"/>
  <c r="BI365"/>
  <c r="BH365"/>
  <c r="BG365"/>
  <c r="BF365"/>
  <c r="T365"/>
  <c r="R365"/>
  <c r="P365"/>
  <c r="BK365"/>
  <c r="J365"/>
  <c r="BE365"/>
  <c r="BI362"/>
  <c r="BH362"/>
  <c r="BG362"/>
  <c r="BF362"/>
  <c r="T362"/>
  <c r="R362"/>
  <c r="P362"/>
  <c r="BK362"/>
  <c r="J362"/>
  <c r="BE362"/>
  <c r="BI357"/>
  <c r="BH357"/>
  <c r="BG357"/>
  <c r="BF357"/>
  <c r="T357"/>
  <c r="R357"/>
  <c r="P357"/>
  <c r="BK357"/>
  <c r="J357"/>
  <c r="BE357"/>
  <c r="BI354"/>
  <c r="BH354"/>
  <c r="BG354"/>
  <c r="BF354"/>
  <c r="T354"/>
  <c r="R354"/>
  <c r="P354"/>
  <c r="BK354"/>
  <c r="J354"/>
  <c r="BE354"/>
  <c r="BI351"/>
  <c r="BH351"/>
  <c r="BG351"/>
  <c r="BF351"/>
  <c r="T351"/>
  <c r="R351"/>
  <c r="P351"/>
  <c r="BK351"/>
  <c r="J351"/>
  <c r="BE351"/>
  <c r="BI348"/>
  <c r="BH348"/>
  <c r="BG348"/>
  <c r="BF348"/>
  <c r="T348"/>
  <c r="R348"/>
  <c r="P348"/>
  <c r="BK348"/>
  <c r="J348"/>
  <c r="BE348"/>
  <c r="BI347"/>
  <c r="BH347"/>
  <c r="BG347"/>
  <c r="BF347"/>
  <c r="T347"/>
  <c r="R347"/>
  <c r="P347"/>
  <c r="BK347"/>
  <c r="J347"/>
  <c r="BE347"/>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6"/>
  <c r="BH336"/>
  <c r="BG336"/>
  <c r="BF336"/>
  <c r="T336"/>
  <c r="T335"/>
  <c r="R336"/>
  <c r="R335"/>
  <c r="P336"/>
  <c r="P335"/>
  <c r="BK336"/>
  <c r="BK335"/>
  <c r="J335"/>
  <c r="J336"/>
  <c r="BE336"/>
  <c r="J65"/>
  <c r="BI334"/>
  <c r="BH334"/>
  <c r="BG334"/>
  <c r="BF334"/>
  <c r="T334"/>
  <c r="R334"/>
  <c r="P334"/>
  <c r="BK334"/>
  <c r="J334"/>
  <c r="BE334"/>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6"/>
  <c r="BH326"/>
  <c r="BG326"/>
  <c r="BF326"/>
  <c r="T326"/>
  <c r="R326"/>
  <c r="P326"/>
  <c r="BK326"/>
  <c r="J326"/>
  <c r="BE326"/>
  <c r="BI325"/>
  <c r="BH325"/>
  <c r="BG325"/>
  <c r="BF325"/>
  <c r="T325"/>
  <c r="R325"/>
  <c r="P325"/>
  <c r="BK325"/>
  <c r="J325"/>
  <c r="BE325"/>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8"/>
  <c r="BH318"/>
  <c r="BG318"/>
  <c r="BF318"/>
  <c r="T318"/>
  <c r="R318"/>
  <c r="P318"/>
  <c r="BK318"/>
  <c r="J318"/>
  <c r="BE318"/>
  <c r="BI317"/>
  <c r="BH317"/>
  <c r="BG317"/>
  <c r="BF317"/>
  <c r="T317"/>
  <c r="R317"/>
  <c r="P317"/>
  <c r="BK317"/>
  <c r="J317"/>
  <c r="BE317"/>
  <c r="BI316"/>
  <c r="BH316"/>
  <c r="BG316"/>
  <c r="BF316"/>
  <c r="T316"/>
  <c r="R316"/>
  <c r="P316"/>
  <c r="BK316"/>
  <c r="J316"/>
  <c r="BE316"/>
  <c r="BI314"/>
  <c r="BH314"/>
  <c r="BG314"/>
  <c r="BF314"/>
  <c r="T314"/>
  <c r="R314"/>
  <c r="P314"/>
  <c r="BK314"/>
  <c r="J314"/>
  <c r="BE314"/>
  <c r="BI312"/>
  <c r="BH312"/>
  <c r="BG312"/>
  <c r="BF312"/>
  <c r="T312"/>
  <c r="R312"/>
  <c r="P312"/>
  <c r="BK312"/>
  <c r="J312"/>
  <c r="BE312"/>
  <c r="BI309"/>
  <c r="BH309"/>
  <c r="BG309"/>
  <c r="BF309"/>
  <c r="T309"/>
  <c r="T308"/>
  <c r="R309"/>
  <c r="R308"/>
  <c r="P309"/>
  <c r="P308"/>
  <c r="BK309"/>
  <c r="BK308"/>
  <c r="J308"/>
  <c r="J309"/>
  <c r="BE309"/>
  <c r="J64"/>
  <c r="BI306"/>
  <c r="BH306"/>
  <c r="BG306"/>
  <c r="BF306"/>
  <c r="T306"/>
  <c r="T305"/>
  <c r="R306"/>
  <c r="R305"/>
  <c r="P306"/>
  <c r="P305"/>
  <c r="BK306"/>
  <c r="BK305"/>
  <c r="J305"/>
  <c r="J306"/>
  <c r="BE306"/>
  <c r="J63"/>
  <c r="BI303"/>
  <c r="BH303"/>
  <c r="BG303"/>
  <c r="BF303"/>
  <c r="T303"/>
  <c r="R303"/>
  <c r="P303"/>
  <c r="BK303"/>
  <c r="J303"/>
  <c r="BE303"/>
  <c r="BI300"/>
  <c r="BH300"/>
  <c r="BG300"/>
  <c r="BF300"/>
  <c r="T300"/>
  <c r="R300"/>
  <c r="P300"/>
  <c r="BK300"/>
  <c r="J300"/>
  <c r="BE300"/>
  <c r="BI297"/>
  <c r="BH297"/>
  <c r="BG297"/>
  <c r="BF297"/>
  <c r="T297"/>
  <c r="R297"/>
  <c r="P297"/>
  <c r="BK297"/>
  <c r="J297"/>
  <c r="BE297"/>
  <c r="BI292"/>
  <c r="BH292"/>
  <c r="BG292"/>
  <c r="BF292"/>
  <c r="T292"/>
  <c r="R292"/>
  <c r="P292"/>
  <c r="BK292"/>
  <c r="J292"/>
  <c r="BE292"/>
  <c r="BI289"/>
  <c r="BH289"/>
  <c r="BG289"/>
  <c r="BF289"/>
  <c r="T289"/>
  <c r="R289"/>
  <c r="P289"/>
  <c r="BK289"/>
  <c r="J289"/>
  <c r="BE289"/>
  <c r="BI286"/>
  <c r="BH286"/>
  <c r="BG286"/>
  <c r="BF286"/>
  <c r="T286"/>
  <c r="R286"/>
  <c r="P286"/>
  <c r="BK286"/>
  <c r="J286"/>
  <c r="BE286"/>
  <c r="BI283"/>
  <c r="BH283"/>
  <c r="BG283"/>
  <c r="BF283"/>
  <c r="T283"/>
  <c r="R283"/>
  <c r="P283"/>
  <c r="BK283"/>
  <c r="J283"/>
  <c r="BE283"/>
  <c r="BI280"/>
  <c r="BH280"/>
  <c r="BG280"/>
  <c r="BF280"/>
  <c r="T280"/>
  <c r="R280"/>
  <c r="P280"/>
  <c r="BK280"/>
  <c r="J280"/>
  <c r="BE280"/>
  <c r="BI274"/>
  <c r="BH274"/>
  <c r="BG274"/>
  <c r="BF274"/>
  <c r="T274"/>
  <c r="R274"/>
  <c r="P274"/>
  <c r="BK274"/>
  <c r="J274"/>
  <c r="BE274"/>
  <c r="BI271"/>
  <c r="BH271"/>
  <c r="BG271"/>
  <c r="BF271"/>
  <c r="T271"/>
  <c r="R271"/>
  <c r="P271"/>
  <c r="BK271"/>
  <c r="J271"/>
  <c r="BE271"/>
  <c r="BI268"/>
  <c r="BH268"/>
  <c r="BG268"/>
  <c r="BF268"/>
  <c r="T268"/>
  <c r="R268"/>
  <c r="P268"/>
  <c r="BK268"/>
  <c r="J268"/>
  <c r="BE268"/>
  <c r="BI266"/>
  <c r="BH266"/>
  <c r="BG266"/>
  <c r="BF266"/>
  <c r="T266"/>
  <c r="R266"/>
  <c r="P266"/>
  <c r="BK266"/>
  <c r="J266"/>
  <c r="BE266"/>
  <c r="BI263"/>
  <c r="BH263"/>
  <c r="BG263"/>
  <c r="BF263"/>
  <c r="T263"/>
  <c r="R263"/>
  <c r="P263"/>
  <c r="BK263"/>
  <c r="J263"/>
  <c r="BE263"/>
  <c r="BI260"/>
  <c r="BH260"/>
  <c r="BG260"/>
  <c r="BF260"/>
  <c r="T260"/>
  <c r="R260"/>
  <c r="P260"/>
  <c r="BK260"/>
  <c r="J260"/>
  <c r="BE260"/>
  <c r="BI257"/>
  <c r="BH257"/>
  <c r="BG257"/>
  <c r="BF257"/>
  <c r="T257"/>
  <c r="R257"/>
  <c r="P257"/>
  <c r="BK257"/>
  <c r="J257"/>
  <c r="BE257"/>
  <c r="BI254"/>
  <c r="BH254"/>
  <c r="BG254"/>
  <c r="BF254"/>
  <c r="T254"/>
  <c r="R254"/>
  <c r="P254"/>
  <c r="BK254"/>
  <c r="J254"/>
  <c r="BE254"/>
  <c r="BI250"/>
  <c r="BH250"/>
  <c r="BG250"/>
  <c r="BF250"/>
  <c r="T250"/>
  <c r="R250"/>
  <c r="P250"/>
  <c r="BK250"/>
  <c r="J250"/>
  <c r="BE250"/>
  <c r="BI248"/>
  <c r="BH248"/>
  <c r="BG248"/>
  <c r="BF248"/>
  <c r="T248"/>
  <c r="T247"/>
  <c r="R248"/>
  <c r="R247"/>
  <c r="P248"/>
  <c r="P247"/>
  <c r="BK248"/>
  <c r="BK247"/>
  <c r="J247"/>
  <c r="J248"/>
  <c r="BE248"/>
  <c r="J62"/>
  <c r="BI245"/>
  <c r="BH245"/>
  <c r="BG245"/>
  <c r="BF245"/>
  <c r="T245"/>
  <c r="R245"/>
  <c r="P245"/>
  <c r="BK245"/>
  <c r="J245"/>
  <c r="BE245"/>
  <c r="BI242"/>
  <c r="BH242"/>
  <c r="BG242"/>
  <c r="BF242"/>
  <c r="T242"/>
  <c r="T241"/>
  <c r="R242"/>
  <c r="R241"/>
  <c r="P242"/>
  <c r="P241"/>
  <c r="BK242"/>
  <c r="BK241"/>
  <c r="J241"/>
  <c r="J242"/>
  <c r="BE242"/>
  <c r="J61"/>
  <c r="BI239"/>
  <c r="BH239"/>
  <c r="BG239"/>
  <c r="BF239"/>
  <c r="T239"/>
  <c r="T238"/>
  <c r="R239"/>
  <c r="R238"/>
  <c r="P239"/>
  <c r="P238"/>
  <c r="BK239"/>
  <c r="BK238"/>
  <c r="J238"/>
  <c r="J239"/>
  <c r="BE239"/>
  <c r="J60"/>
  <c r="BI233"/>
  <c r="BH233"/>
  <c r="BG233"/>
  <c r="BF233"/>
  <c r="T233"/>
  <c r="T232"/>
  <c r="R233"/>
  <c r="R232"/>
  <c r="P233"/>
  <c r="P232"/>
  <c r="BK233"/>
  <c r="BK232"/>
  <c r="J232"/>
  <c r="J233"/>
  <c r="BE233"/>
  <c r="J59"/>
  <c r="BI229"/>
  <c r="BH229"/>
  <c r="BG229"/>
  <c r="BF229"/>
  <c r="T229"/>
  <c r="R229"/>
  <c r="P229"/>
  <c r="BK229"/>
  <c r="J229"/>
  <c r="BE229"/>
  <c r="BI227"/>
  <c r="BH227"/>
  <c r="BG227"/>
  <c r="BF227"/>
  <c r="T227"/>
  <c r="R227"/>
  <c r="P227"/>
  <c r="BK227"/>
  <c r="J227"/>
  <c r="BE227"/>
  <c r="BI222"/>
  <c r="BH222"/>
  <c r="BG222"/>
  <c r="BF222"/>
  <c r="T222"/>
  <c r="R222"/>
  <c r="P222"/>
  <c r="BK222"/>
  <c r="J222"/>
  <c r="BE222"/>
  <c r="BI220"/>
  <c r="BH220"/>
  <c r="BG220"/>
  <c r="BF220"/>
  <c r="T220"/>
  <c r="R220"/>
  <c r="P220"/>
  <c r="BK220"/>
  <c r="J220"/>
  <c r="BE220"/>
  <c r="BI218"/>
  <c r="BH218"/>
  <c r="BG218"/>
  <c r="BF218"/>
  <c r="T218"/>
  <c r="R218"/>
  <c r="P218"/>
  <c r="BK218"/>
  <c r="J218"/>
  <c r="BE218"/>
  <c r="BI215"/>
  <c r="BH215"/>
  <c r="BG215"/>
  <c r="BF215"/>
  <c r="T215"/>
  <c r="R215"/>
  <c r="P215"/>
  <c r="BK215"/>
  <c r="J215"/>
  <c r="BE215"/>
  <c r="BI210"/>
  <c r="BH210"/>
  <c r="BG210"/>
  <c r="BF210"/>
  <c r="T210"/>
  <c r="R210"/>
  <c r="P210"/>
  <c r="BK210"/>
  <c r="J210"/>
  <c r="BE210"/>
  <c r="BI205"/>
  <c r="BH205"/>
  <c r="BG205"/>
  <c r="BF205"/>
  <c r="T205"/>
  <c r="R205"/>
  <c r="P205"/>
  <c r="BK205"/>
  <c r="J205"/>
  <c r="BE205"/>
  <c r="BI200"/>
  <c r="BH200"/>
  <c r="BG200"/>
  <c r="BF200"/>
  <c r="T200"/>
  <c r="R200"/>
  <c r="P200"/>
  <c r="BK200"/>
  <c r="J200"/>
  <c r="BE200"/>
  <c r="BI198"/>
  <c r="BH198"/>
  <c r="BG198"/>
  <c r="BF198"/>
  <c r="T198"/>
  <c r="R198"/>
  <c r="P198"/>
  <c r="BK198"/>
  <c r="J198"/>
  <c r="BE198"/>
  <c r="BI193"/>
  <c r="BH193"/>
  <c r="BG193"/>
  <c r="BF193"/>
  <c r="T193"/>
  <c r="R193"/>
  <c r="P193"/>
  <c r="BK193"/>
  <c r="J193"/>
  <c r="BE193"/>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8"/>
  <c r="BH178"/>
  <c r="BG178"/>
  <c r="BF178"/>
  <c r="T178"/>
  <c r="R178"/>
  <c r="P178"/>
  <c r="BK178"/>
  <c r="J178"/>
  <c r="BE178"/>
  <c r="BI176"/>
  <c r="BH176"/>
  <c r="BG176"/>
  <c r="BF176"/>
  <c r="T176"/>
  <c r="R176"/>
  <c r="P176"/>
  <c r="BK176"/>
  <c r="J176"/>
  <c r="BE176"/>
  <c r="BI171"/>
  <c r="BH171"/>
  <c r="BG171"/>
  <c r="BF171"/>
  <c r="T171"/>
  <c r="R171"/>
  <c r="P171"/>
  <c r="BK171"/>
  <c r="J171"/>
  <c r="BE171"/>
  <c r="BI169"/>
  <c r="BH169"/>
  <c r="BG169"/>
  <c r="BF169"/>
  <c r="T169"/>
  <c r="R169"/>
  <c r="P169"/>
  <c r="BK169"/>
  <c r="J169"/>
  <c r="BE169"/>
  <c r="BI167"/>
  <c r="BH167"/>
  <c r="BG167"/>
  <c r="BF167"/>
  <c r="T167"/>
  <c r="R167"/>
  <c r="P167"/>
  <c r="BK167"/>
  <c r="J167"/>
  <c r="BE167"/>
  <c r="BI164"/>
  <c r="BH164"/>
  <c r="BG164"/>
  <c r="BF164"/>
  <c r="T164"/>
  <c r="R164"/>
  <c r="P164"/>
  <c r="BK164"/>
  <c r="J164"/>
  <c r="BE164"/>
  <c r="BI161"/>
  <c r="BH161"/>
  <c r="BG161"/>
  <c r="BF161"/>
  <c r="T161"/>
  <c r="R161"/>
  <c r="P161"/>
  <c r="BK161"/>
  <c r="J161"/>
  <c r="BE161"/>
  <c r="BI159"/>
  <c r="BH159"/>
  <c r="BG159"/>
  <c r="BF159"/>
  <c r="T159"/>
  <c r="R159"/>
  <c r="P159"/>
  <c r="BK159"/>
  <c r="J159"/>
  <c r="BE159"/>
  <c r="BI157"/>
  <c r="BH157"/>
  <c r="BG157"/>
  <c r="BF157"/>
  <c r="T157"/>
  <c r="R157"/>
  <c r="P157"/>
  <c r="BK157"/>
  <c r="J157"/>
  <c r="BE157"/>
  <c r="BI156"/>
  <c r="BH156"/>
  <c r="BG156"/>
  <c r="BF156"/>
  <c r="T156"/>
  <c r="R156"/>
  <c r="P156"/>
  <c r="BK156"/>
  <c r="J156"/>
  <c r="BE156"/>
  <c r="BI153"/>
  <c r="BH153"/>
  <c r="BG153"/>
  <c r="BF153"/>
  <c r="T153"/>
  <c r="R153"/>
  <c r="P153"/>
  <c r="BK153"/>
  <c r="J153"/>
  <c r="BE153"/>
  <c r="BI151"/>
  <c r="BH151"/>
  <c r="BG151"/>
  <c r="BF151"/>
  <c r="T151"/>
  <c r="R151"/>
  <c r="P151"/>
  <c r="BK151"/>
  <c r="J151"/>
  <c r="BE151"/>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37"/>
  <c r="BH137"/>
  <c r="BG137"/>
  <c r="BF137"/>
  <c r="T137"/>
  <c r="R137"/>
  <c r="P137"/>
  <c r="BK137"/>
  <c r="J137"/>
  <c r="BE137"/>
  <c r="BI132"/>
  <c r="BH132"/>
  <c r="BG132"/>
  <c r="BF132"/>
  <c r="T132"/>
  <c r="R132"/>
  <c r="P132"/>
  <c r="BK132"/>
  <c r="J132"/>
  <c r="BE132"/>
  <c r="BI130"/>
  <c r="BH130"/>
  <c r="BG130"/>
  <c r="BF130"/>
  <c r="T130"/>
  <c r="R130"/>
  <c r="P130"/>
  <c r="BK130"/>
  <c r="J130"/>
  <c r="BE130"/>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6"/>
  <c r="BH96"/>
  <c r="BG96"/>
  <c r="BF96"/>
  <c r="T96"/>
  <c r="R96"/>
  <c r="P96"/>
  <c r="BK96"/>
  <c r="J96"/>
  <c r="BE96"/>
  <c r="BI93"/>
  <c r="BH93"/>
  <c r="BG93"/>
  <c r="BF93"/>
  <c r="T93"/>
  <c r="R93"/>
  <c r="P93"/>
  <c r="BK93"/>
  <c r="J93"/>
  <c r="BE93"/>
  <c r="BI90"/>
  <c r="F34"/>
  <c i="1" r="BD53"/>
  <c i="3" r="BH90"/>
  <c r="F33"/>
  <c i="1" r="BC53"/>
  <c i="3" r="BG90"/>
  <c r="F32"/>
  <c i="1" r="BB53"/>
  <c i="3" r="BF90"/>
  <c r="J31"/>
  <c i="1" r="AW53"/>
  <c i="3" r="F31"/>
  <c i="1" r="BA53"/>
  <c i="3" r="T90"/>
  <c r="T89"/>
  <c r="T88"/>
  <c r="T87"/>
  <c r="R90"/>
  <c r="R89"/>
  <c r="R88"/>
  <c r="R87"/>
  <c r="P90"/>
  <c r="P89"/>
  <c r="P88"/>
  <c r="P87"/>
  <c i="1" r="AU53"/>
  <c i="3" r="BK90"/>
  <c r="BK89"/>
  <c r="J89"/>
  <c r="BK88"/>
  <c r="J88"/>
  <c r="BK87"/>
  <c r="J87"/>
  <c r="J56"/>
  <c r="J27"/>
  <c i="1" r="AG53"/>
  <c i="3" r="J90"/>
  <c r="BE90"/>
  <c r="J30"/>
  <c i="1" r="AV53"/>
  <c i="3" r="F30"/>
  <c i="1" r="AZ53"/>
  <c i="3" r="J58"/>
  <c r="J57"/>
  <c r="J83"/>
  <c r="F83"/>
  <c r="F81"/>
  <c r="E79"/>
  <c r="J51"/>
  <c r="F51"/>
  <c r="F49"/>
  <c r="E47"/>
  <c r="J36"/>
  <c r="J18"/>
  <c r="E18"/>
  <c r="F84"/>
  <c r="F52"/>
  <c r="J17"/>
  <c r="J12"/>
  <c r="J81"/>
  <c r="J49"/>
  <c r="E7"/>
  <c r="E77"/>
  <c r="E45"/>
  <c i="1" r="AY52"/>
  <c r="AX52"/>
  <c i="2" r="BI97"/>
  <c r="BH97"/>
  <c r="BG97"/>
  <c r="BF97"/>
  <c r="T97"/>
  <c r="T96"/>
  <c r="R97"/>
  <c r="R96"/>
  <c r="P97"/>
  <c r="P96"/>
  <c r="BK97"/>
  <c r="BK96"/>
  <c r="J96"/>
  <c r="J97"/>
  <c r="BE97"/>
  <c r="J62"/>
  <c r="BI95"/>
  <c r="BH95"/>
  <c r="BG95"/>
  <c r="BF95"/>
  <c r="T95"/>
  <c r="T94"/>
  <c r="R95"/>
  <c r="R94"/>
  <c r="P95"/>
  <c r="P94"/>
  <c r="BK95"/>
  <c r="BK94"/>
  <c r="J94"/>
  <c r="J95"/>
  <c r="BE95"/>
  <c r="J61"/>
  <c r="BI93"/>
  <c r="BH93"/>
  <c r="BG93"/>
  <c r="BF93"/>
  <c r="T93"/>
  <c r="R93"/>
  <c r="P93"/>
  <c r="BK93"/>
  <c r="J93"/>
  <c r="BE93"/>
  <c r="BI92"/>
  <c r="BH92"/>
  <c r="BG92"/>
  <c r="BF92"/>
  <c r="T92"/>
  <c r="T91"/>
  <c r="R92"/>
  <c r="R91"/>
  <c r="P92"/>
  <c r="P91"/>
  <c r="BK92"/>
  <c r="BK91"/>
  <c r="J91"/>
  <c r="J92"/>
  <c r="BE92"/>
  <c r="J60"/>
  <c r="BI90"/>
  <c r="BH90"/>
  <c r="BG90"/>
  <c r="BF90"/>
  <c r="T90"/>
  <c r="T89"/>
  <c r="R90"/>
  <c r="R89"/>
  <c r="P90"/>
  <c r="P89"/>
  <c r="BK90"/>
  <c r="BK89"/>
  <c r="J89"/>
  <c r="J90"/>
  <c r="BE90"/>
  <c r="J59"/>
  <c r="BI88"/>
  <c r="BH88"/>
  <c r="BG88"/>
  <c r="BF88"/>
  <c r="T88"/>
  <c r="R88"/>
  <c r="P88"/>
  <c r="BK88"/>
  <c r="J88"/>
  <c r="BE88"/>
  <c r="BI87"/>
  <c r="BH87"/>
  <c r="BG87"/>
  <c r="BF87"/>
  <c r="T87"/>
  <c r="R87"/>
  <c r="P87"/>
  <c r="BK87"/>
  <c r="J87"/>
  <c r="BE87"/>
  <c r="BI86"/>
  <c r="BH86"/>
  <c r="BG86"/>
  <c r="BF86"/>
  <c r="T86"/>
  <c r="R86"/>
  <c r="P86"/>
  <c r="BK86"/>
  <c r="J86"/>
  <c r="BE86"/>
  <c r="BI85"/>
  <c r="F34"/>
  <c i="1" r="BD52"/>
  <c i="2" r="BH85"/>
  <c r="F33"/>
  <c i="1" r="BC52"/>
  <c i="2" r="BG85"/>
  <c r="F32"/>
  <c i="1" r="BB52"/>
  <c i="2" r="BF85"/>
  <c r="J31"/>
  <c i="1" r="AW52"/>
  <c i="2" r="F31"/>
  <c i="1" r="BA52"/>
  <c i="2" r="T85"/>
  <c r="T84"/>
  <c r="T83"/>
  <c r="T82"/>
  <c r="R85"/>
  <c r="R84"/>
  <c r="R83"/>
  <c r="R82"/>
  <c r="P85"/>
  <c r="P84"/>
  <c r="P83"/>
  <c r="P82"/>
  <c i="1" r="AU52"/>
  <c i="2" r="BK85"/>
  <c r="BK84"/>
  <c r="J84"/>
  <c r="BK83"/>
  <c r="J83"/>
  <c r="BK82"/>
  <c r="J82"/>
  <c r="J56"/>
  <c r="J27"/>
  <c i="1" r="AG52"/>
  <c i="2" r="J85"/>
  <c r="BE85"/>
  <c r="J30"/>
  <c i="1" r="AV52"/>
  <c i="2" r="F30"/>
  <c i="1" r="AZ52"/>
  <c i="2" r="J58"/>
  <c r="J57"/>
  <c r="J78"/>
  <c r="F78"/>
  <c r="F76"/>
  <c r="E74"/>
  <c r="J51"/>
  <c r="F51"/>
  <c r="F49"/>
  <c r="E47"/>
  <c r="J36"/>
  <c r="J18"/>
  <c r="E18"/>
  <c r="F79"/>
  <c r="F52"/>
  <c r="J17"/>
  <c r="J12"/>
  <c r="J76"/>
  <c r="J49"/>
  <c r="E7"/>
  <c r="E72"/>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<sst xmlns="http://schemas.openxmlformats.org/spreadsheetml/2006/main">
  <si>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</si>
  <si>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</si>
  <si>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</si>
  <si>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</si>
  <si>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</si>
  <si>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</si>
  <si>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</si>
  <si>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{e2a2347b-8ff4-4802-82e4-d50518795419}</t>
  </si>
  <si>
    <t>0,01</t>
  </si>
  <si>
    <t>21</t>
  </si>
  <si>
    <t>15</t>
  </si>
  <si>
    <t>REKAPITULACE ZAKÁZKY</t>
  </si>
  <si>
    <t xml:space="preserve">v ---  níže se nacházejí doplnkové a pomocné údaje k sestavám  --- v</t>
  </si>
  <si>
    <t>Návod na vyplnění</t>
  </si>
  <si>
    <t>0,001</t>
  </si>
  <si>
    <t>Kód:</t>
  </si>
  <si>
    <t>2018761</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</si>
  <si>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</si>
  <si>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</si>
  <si>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Stavební úpravy, ul. Karlova, Varnsdorf - I. etapa</t>
  </si>
  <si>
    <t>KSO:</t>
  </si>
  <si>
    <t/>
  </si>
  <si>
    <t>CC-CZ:</t>
  </si>
  <si>
    <t>Místo:</t>
  </si>
  <si>
    <t>k.ú. Varnsdorf</t>
  </si>
  <si>
    <t>Datum:</t>
  </si>
  <si>
    <t>29. 8. 2019</t>
  </si>
  <si>
    <t>Zadavatel:</t>
  </si>
  <si>
    <t>IČ:</t>
  </si>
  <si>
    <t>Mesto Varnsdorf</t>
  </si>
  <si>
    <t>DIČ:</t>
  </si>
  <si>
    <t>Uchazeč:</t>
  </si>
  <si>
    <t>Vyplň údaj</t>
  </si>
  <si>
    <t>Projektant:</t>
  </si>
  <si>
    <t>ProProjekt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</si>
  <si>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</si>
  <si>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</si>
  <si>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</si>
  <si>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</si>
  <si>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</si>
  <si>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</si>
  <si>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</si>
  <si>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</si>
  <si>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</si>
  <si>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</si>
  <si>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</si>
  <si>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</si>
  <si>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</si>
  <si>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</si>
  <si>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</si>
  <si>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</si>
  <si>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</si>
  <si>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</si>
  <si>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</si>
  <si>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</si>
  <si>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</si>
  <si>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</si>
  <si>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</si>
  <si>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</si>
  <si>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</si>
  <si>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</si>
  <si>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</si>
  <si>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</si>
  <si>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</si>
  <si>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</si>
  <si>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</si>
  <si>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</si>
  <si>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</si>
  <si>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</si>
  <si>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</si>
  <si>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</si>
  <si>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</si>
  <si>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</si>
  <si>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</si>
  <si>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</si>
  <si>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</si>
  <si>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</si>
  <si>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000</t>
  </si>
  <si>
    <t>Vedlejší a ostatní náklady</t>
  </si>
  <si>
    <t>STA</t>
  </si>
  <si>
    <t>1</t>
  </si>
  <si>
    <t>{41f403c5-f2f3-40be-973b-7ea90bb102d0}</t>
  </si>
  <si>
    <t>2</t>
  </si>
  <si>
    <t>SO 101</t>
  </si>
  <si>
    <t>Místní komunikace - I. etapa (000-480 m)</t>
  </si>
  <si>
    <t>{389aac4e-8ea4-4ffe-a544-4f987bd20018}</t>
  </si>
  <si>
    <t>1) Krycí list soupisu</t>
  </si>
  <si>
    <t>2) Rekapitulace</t>
  </si>
  <si>
    <t>3) Soupis prací</t>
  </si>
  <si>
    <t>Zpět na list:</t>
  </si>
  <si>
    <t>Rekapitulace zakázky</t>
  </si>
  <si>
    <t>KRYCÍ LIST SOUPISU</t>
  </si>
  <si>
    <t>Objekt:</t>
  </si>
  <si>
    <t>SO 000 -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</si>
  <si>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</si>
  <si>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</si>
  <si>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</si>
  <si>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</si>
  <si>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</si>
  <si>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</si>
  <si>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</si>
  <si>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</si>
  <si>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</si>
  <si>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</si>
  <si>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</si>
  <si>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</si>
  <si>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</si>
  <si>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</si>
  <si>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</si>
  <si>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</si>
  <si>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</si>
  <si>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</si>
  <si>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</si>
  <si>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</si>
  <si>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</si>
  <si>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</si>
  <si>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</si>
  <si>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</si>
  <si>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</si>
  <si>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</si>
  <si>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</si>
  <si>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</si>
  <si>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</si>
  <si>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</si>
  <si>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</si>
  <si>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</si>
  <si>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012103000</t>
  </si>
  <si>
    <t>Geodetické práce před výstavbou včetně vytyčení inženýrských sítí</t>
  </si>
  <si>
    <t>…</t>
  </si>
  <si>
    <t>CS ÚRS 2018 01</t>
  </si>
  <si>
    <t>1024</t>
  </si>
  <si>
    <t>-1774505186</t>
  </si>
  <si>
    <t>012203000</t>
  </si>
  <si>
    <t>Geodetické práce při provádění stavby</t>
  </si>
  <si>
    <t>-1304356210</t>
  </si>
  <si>
    <t>3</t>
  </si>
  <si>
    <t>012303000</t>
  </si>
  <si>
    <t>Geodetické práce po výstavbě včetně geometrického plánu</t>
  </si>
  <si>
    <t>-1216464071</t>
  </si>
  <si>
    <t>4</t>
  </si>
  <si>
    <t>013254000</t>
  </si>
  <si>
    <t>Dokumentace skutečného provedení stavby</t>
  </si>
  <si>
    <t>1225900005</t>
  </si>
  <si>
    <t>VRN3</t>
  </si>
  <si>
    <t>Zařízení staveniště</t>
  </si>
  <si>
    <t>030001000</t>
  </si>
  <si>
    <t>14837158</t>
  </si>
  <si>
    <t>VRN4</t>
  </si>
  <si>
    <t>Inženýrská činnost</t>
  </si>
  <si>
    <t>6</t>
  </si>
  <si>
    <t>043114000</t>
  </si>
  <si>
    <t>Zkoušky tlakové - zkoušky pláně 10x</t>
  </si>
  <si>
    <t>-1003380668</t>
  </si>
  <si>
    <t>7</t>
  </si>
  <si>
    <t>045002000</t>
  </si>
  <si>
    <t>Kompletační a koordinační činnost včetně dokladové části ke kolaudaci</t>
  </si>
  <si>
    <t>574446301</t>
  </si>
  <si>
    <t>VRN5</t>
  </si>
  <si>
    <t>Finanční náklady</t>
  </si>
  <si>
    <t>8</t>
  </si>
  <si>
    <t>053002000</t>
  </si>
  <si>
    <t>Poplatky - za zábor veřejného prostranství</t>
  </si>
  <si>
    <t>246980777</t>
  </si>
  <si>
    <t>VRN7</t>
  </si>
  <si>
    <t>Provozní vlivy</t>
  </si>
  <si>
    <t>9</t>
  </si>
  <si>
    <t>070001000</t>
  </si>
  <si>
    <t>Provozní vlivy včetně dopravně inženýrského opatření a zajištění přístupu do objektu</t>
  </si>
  <si>
    <t>816538705</t>
  </si>
  <si>
    <t>SO 101 - Místní komunikace - I. etapa (000-480 m)</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</si>
  <si>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</si>
  <si>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</si>
  <si>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</si>
  <si>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</si>
  <si>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</si>
  <si>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</si>
  <si>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</si>
  <si>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</si>
  <si>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</si>
  <si>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</si>
  <si>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</si>
  <si>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</si>
  <si>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</si>
  <si>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</si>
  <si>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</si>
  <si>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</si>
  <si>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</si>
  <si>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-77259007</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</si>
  <si>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</si>
  <si>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</si>
  <si>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</si>
  <si>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60,3+170,1"zámková dlažba</t>
  </si>
  <si>
    <t>113107122</t>
  </si>
  <si>
    <t>Odstranění podkladů nebo krytů ručně s přemístěním hmot na skládku na vzdálenost do 3 m nebo s naložením na dopravní prostředek z kameniva hrubého drceného, o tl. vrstvy přes 100 do 200 mm</t>
  </si>
  <si>
    <t>934180752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</si>
  <si>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</si>
  <si>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113107221</t>
  </si>
  <si>
    <t>Odstranění podkladů nebo krytů strojně plochy jednotlivě přes 200 m2 s přemístěním hmot na skládku na vzdálenost do 20 m nebo s naložením na dopravní prostředek z kameniva hrubého drceného, o tl. vrstvy do 100 mm</t>
  </si>
  <si>
    <t>-1499962913</t>
  </si>
  <si>
    <t>178,5+17,95+69,1+99,75+244,3+2,4+13,3+4,7+2,2+8,3+40+45"asfaltová vozovka</t>
  </si>
  <si>
    <t>225"asfaltový chodník pro zeleň</t>
  </si>
  <si>
    <t>13+10,15+6,15+10,7+10,1+10,6"sjezdy</t>
  </si>
  <si>
    <t>Součet</t>
  </si>
  <si>
    <t>113107230</t>
  </si>
  <si>
    <t>Odstranění podkladů nebo krytů strojně plochy jednotlivě přes 200 m2 s přemístěním hmot na skládku na vzdálenost do 20 m nebo s naložením na dopravní prostředek z betonu prostého, o tl. vrstvy do 100 mm</t>
  </si>
  <si>
    <t>1210789265</t>
  </si>
  <si>
    <t>285,2+190,5+51,8+76,3+82+93,6+3,5"asfaltový chodník</t>
  </si>
  <si>
    <t>113107231</t>
  </si>
  <si>
    <t>Odstranění podkladů nebo krytů strojně plochy jednotlivě přes 200 m2 s přemístěním hmot na skládku na vzdálenost do 20 m nebo s naložením na dopravní prostředek z betonu prostého, o tl. vrstvy přes 100 do 150 mm</t>
  </si>
  <si>
    <t>1442875267</t>
  </si>
  <si>
    <t>113107241</t>
  </si>
  <si>
    <t>Odstranění podkladů nebo krytů strojně plochy jednotlivě přes 200 m2 s přemístěním hmot na skládku na vzdálenost do 20 m nebo s naložením na dopravní prostředek živičných, o tl. vrstvy do 50 mm</t>
  </si>
  <si>
    <t>1977899409</t>
  </si>
  <si>
    <t>113107242</t>
  </si>
  <si>
    <t>Odstranění podkladů nebo krytů strojně plochy jednotlivě přes 200 m2 s přemístěním hmot na skládku na vzdálenost do 20 m nebo s naložením na dopravní prostředek živičných, o tl. vrstvy přes 50 do 100 mm</t>
  </si>
  <si>
    <t>-1664273983</t>
  </si>
  <si>
    <t>113154363</t>
  </si>
  <si>
    <t>Frézování živičného podkladu nebo krytu s naložením na dopravní prostředek plochy přes 1 000 do 10 000 m2 s překážkami v trase pruhu šířky přes 1 m do 2 m, tloušťky vrstvy 50 mm</t>
  </si>
  <si>
    <t>-822213247</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</si>
  <si>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</si>
  <si>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(1614,25+47,65+34,4+7,4+1350,7+4,75+202,15)"asfaltová plocha</t>
  </si>
  <si>
    <t>113201112</t>
  </si>
  <si>
    <t>Vytrhání obrub s vybouráním lože, s přemístěním hmot na skládku na vzdálenost do 3 m nebo s naložením na dopravní prostředek silničních ležatých</t>
  </si>
  <si>
    <t>m</t>
  </si>
  <si>
    <t>-574849073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</si>
  <si>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</si>
  <si>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69,9+10,4+91,1+115,9+118+29,2+49,6+35,2</t>
  </si>
  <si>
    <t>10</t>
  </si>
  <si>
    <t>113202111</t>
  </si>
  <si>
    <t>Vytrhání obrub s vybouráním lože, s přemístěním hmot na skládku na vzdálenost do 3 m nebo s naložením na dopravní prostředek z krajníků nebo obrubníků stojatých</t>
  </si>
  <si>
    <t>-955885088</t>
  </si>
  <si>
    <t>88,6+31,6+41,1+81,2+49,1+45,9+3,3+32,1</t>
  </si>
  <si>
    <t>11</t>
  </si>
  <si>
    <t>113204111</t>
  </si>
  <si>
    <t>Vytrhání obrub s vybouráním lože, s přemístěním hmot na skládku na vzdálenost do 3 m nebo s naložením na dopravní prostředek záhonových</t>
  </si>
  <si>
    <t>-1364089684</t>
  </si>
  <si>
    <t>24+159,6+11,9+2,4+30,6+9,2+24,9+13,8+16,4+25,7+16,1+8,7</t>
  </si>
  <si>
    <t>12</t>
  </si>
  <si>
    <t>120001101</t>
  </si>
  <si>
    <t>Příplatek k cenám vykopávek za ztížení vykopávky v blízkosti inženýrských sítí nebo výbušnin v horninách jakékoliv třídy</t>
  </si>
  <si>
    <t>m3</t>
  </si>
  <si>
    <t>595237294</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</si>
  <si>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</si>
  <si>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13</t>
  </si>
  <si>
    <t>120001101-A</t>
  </si>
  <si>
    <t>Příplatek k cenám vykopávek za ztížení vykopávky v blízkosti inženýrských sítí nebo výbušnin v horninách jakékoliv třídy - aktivní zóna</t>
  </si>
  <si>
    <t>713474909</t>
  </si>
  <si>
    <t>14</t>
  </si>
  <si>
    <t>122201101</t>
  </si>
  <si>
    <t>Odkopávky a prokopávky nezapažené s přehozením výkopku na vzdálenost do 3 m nebo s naložením na dopravní prostředek v hornině tř. 3 do 100 m3</t>
  </si>
  <si>
    <t>790053270</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</si>
  <si>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</si>
  <si>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(23,4+18,4+30,8+17,4+17,2+15,7+19)*0,1"odkopávka pod sjezdy - severní strana</t>
  </si>
  <si>
    <t>(6,2+10,2+11,5+9,2+10,3+10,8+11,6)*0,15"odkopávka pod sjezdy - jižní strana</t>
  </si>
  <si>
    <t>122201102-A</t>
  </si>
  <si>
    <t>Odkopávky a prokopávky nezapažené s přehozením výkopku na vzdálenost do 3 m nebo s naložením na dopravní prostředek v hornině tř. 3 přes 100 do 1 000 m3 - aktivní zóna</t>
  </si>
  <si>
    <t>242208872</t>
  </si>
  <si>
    <t>(854,25)*0,25"pochozí plochy</t>
  </si>
  <si>
    <t>(208,85+47,1)*0,5"pojezdové plochy</t>
  </si>
  <si>
    <t>16</t>
  </si>
  <si>
    <t>122201109</t>
  </si>
  <si>
    <t>Odkopávky a prokopávky nezapažené s přehozením výkopku na vzdálenost do 3 m nebo s naložením na dopravní prostředek v hornině tř. 3 Příplatek k cenám za lepivost horniny tř. 3</t>
  </si>
  <si>
    <t>-1984494371</t>
  </si>
  <si>
    <t>17</t>
  </si>
  <si>
    <t>122201109-A</t>
  </si>
  <si>
    <t>Odkopávky a prokopávky nezapažené s přehozením výkopku na vzdálenost do 3 m nebo s naložením na dopravní prostředek v hornině tř. 3 Příplatek k cenám za lepivost horniny tř. 3 - aktivní zóna</t>
  </si>
  <si>
    <t>-310074350</t>
  </si>
  <si>
    <t>18</t>
  </si>
  <si>
    <t>130001101</t>
  </si>
  <si>
    <t>Příplatek k cenám hloubených vykopávek za ztížení vykopávky v blízkosti podzemního vedení nebo výbušnin pro jakoukoliv třídu horniny</t>
  </si>
  <si>
    <t>2004607801</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</si>
  <si>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</si>
  <si>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19</t>
  </si>
  <si>
    <t>132201201</t>
  </si>
  <si>
    <t>Hloubení zapažených i nezapažených rýh šířky přes 600 do 2 000 mm s urovnáním dna do předepsaného profilu a spádu v hornině tř. 3 do 100 m3</t>
  </si>
  <si>
    <t>810329453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</si>
  <si>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</si>
  <si>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(2+2+3,5+2,5+2+1)*0,8*1,5"pro kanalizaci</t>
  </si>
  <si>
    <t>20</t>
  </si>
  <si>
    <t>132201209</t>
  </si>
  <si>
    <t>Hloubení zapažených i nezapažených rýh šířky přes 600 do 2 000 mm s urovnáním dna do předepsaného profilu a spádu v hornině tř. 3 Příplatek k cenám za lepivost horniny tř. 3</t>
  </si>
  <si>
    <t>327612208</t>
  </si>
  <si>
    <t>151101101</t>
  </si>
  <si>
    <t>Zřízení pažení a rozepření stěn rýh pro podzemní vedení pro všechny šířky rýhy příložné pro jakoukoliv mezerovitost, hloubky do 2 m</t>
  </si>
  <si>
    <t>1141870310</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</si>
  <si>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</si>
  <si>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(2+2+3,5+2,5+2+1)*1,5*2+(0,8*1,5)*6*2"pro kanalizaci</t>
  </si>
  <si>
    <t>22</t>
  </si>
  <si>
    <t>151101111</t>
  </si>
  <si>
    <t>Odstranění pažení a rozepření stěn rýh pro podzemní vedení s uložením materiálu na vzdálenost do 3 m od kraje výkopu příložné, hloubky do 2 m</t>
  </si>
  <si>
    <t>-597166612</t>
  </si>
  <si>
    <t>23</t>
  </si>
  <si>
    <t>162701105</t>
  </si>
  <si>
    <t>Vodorovné přemístění výkopku nebo sypaniny po suchu na obvyklém dopravním prostředku, bez naložení výkopku, avšak se složením bez rozhrnutí z horniny tř. 1 až 4 na vzdálenost přes 9 000 do 10 000 m</t>
  </si>
  <si>
    <t>1483201120</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</si>
  <si>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</si>
  <si>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24</t>
  </si>
  <si>
    <t>162701105-A</t>
  </si>
  <si>
    <t>Vodorovné přemístění výkopku nebo sypaniny po suchu na obvyklém dopravním prostředku, bez naložení výkopku, avšak se složením bez rozhrnutí z horniny tř. 1 až 4 na vzdálenost přes 9 000 do 10 000 m - aktivní zóna</t>
  </si>
  <si>
    <t>1212154824</t>
  </si>
  <si>
    <t>25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</si>
  <si>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</si>
  <si>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</si>
  <si>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1392341006</t>
  </si>
  <si>
    <t>24,66*26 'Přepočtené koeficientem množství</t>
  </si>
  <si>
    <t>26</t>
  </si>
  <si>
    <t>162701109-A</t>
  </si>
  <si>
    <t>Vodorovné přemístění výkopku nebo sypaniny po suchu na obvyklém dopravním prostředku, bez naložení výkopku, avšak se složením bez rozhrnutí z horniny tř. 1 až 4 na vzdálenost Příplatek k ceně za každých dalších i započatých 1 000 m - aktivní zóna</t>
  </si>
  <si>
    <t>688791062</t>
  </si>
  <si>
    <t>341,538*26 'Přepočtené koeficientem množství</t>
  </si>
  <si>
    <t>27</t>
  </si>
  <si>
    <t>167101101</t>
  </si>
  <si>
    <t>Nakládání, skládání a překládání neulehlého výkopku nebo sypaniny nakládání, množství do 100 m3, z hornin tř. 1 až 4</t>
  </si>
  <si>
    <t>154976850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</si>
  <si>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</si>
  <si>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28</t>
  </si>
  <si>
    <t>167101102-A</t>
  </si>
  <si>
    <t>Nakládání, skládání a překládání neulehlého výkopku nebo sypaniny nakládání, množství přes 100 m3, z hornin tř. 1 až 4 - aktivní zóna</t>
  </si>
  <si>
    <t>-773161829</t>
  </si>
  <si>
    <t>29</t>
  </si>
  <si>
    <t>171101111</t>
  </si>
  <si>
    <t>Uložení sypaniny do násypů s rozprostřením sypaniny ve vrstvách a s hrubým urovnáním zhutněných s uzavřením povrchu násypu z hornin nesoudržných sypkých s relativní ulehlostí I(d) 0,9 nebo v aktivní zóně</t>
  </si>
  <si>
    <t>-1945777808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</si>
  <si>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</si>
  <si>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30</t>
  </si>
  <si>
    <t>M</t>
  </si>
  <si>
    <t>58344199</t>
  </si>
  <si>
    <t>štěrkodrť frakce 0-63</t>
  </si>
  <si>
    <t>t</t>
  </si>
  <si>
    <t>1255020692</t>
  </si>
  <si>
    <t>341,538*2 'Přepočtené koeficientem množství</t>
  </si>
  <si>
    <t>31</t>
  </si>
  <si>
    <t>171101121</t>
  </si>
  <si>
    <t>Uložení sypaniny do násypů s rozprostřením sypaniny ve vrstvách a s hrubým urovnáním zhutněných s uzavřením povrchu násypu z hornin nesoudržných kamenitých</t>
  </si>
  <si>
    <t>-1377876687</t>
  </si>
  <si>
    <t>854,25*0,05"násyp pod pochozí plochy chodníku - doplení skladby</t>
  </si>
  <si>
    <t>32</t>
  </si>
  <si>
    <t>58344171</t>
  </si>
  <si>
    <t>štěrkodrť frakce 0-32</t>
  </si>
  <si>
    <t>58421066</t>
  </si>
  <si>
    <t>42,713*2 'Přepočtené koeficientem množství</t>
  </si>
  <si>
    <t>33</t>
  </si>
  <si>
    <t>171201201</t>
  </si>
  <si>
    <t>Uložení sypaniny na skládky</t>
  </si>
  <si>
    <t>1910271421</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</si>
  <si>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</si>
  <si>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34</t>
  </si>
  <si>
    <t>171201201-A</t>
  </si>
  <si>
    <t>Uložení sypaniny na skládky - aktivní zóna</t>
  </si>
  <si>
    <t>520547839</t>
  </si>
  <si>
    <t>35</t>
  </si>
  <si>
    <t>171201211</t>
  </si>
  <si>
    <t>Poplatek za uložení stavebního odpadu na skládce (skládkovné) zeminy a kameniva zatříděného do Katalogu odpadů pod kódem 170 504</t>
  </si>
  <si>
    <t>-1412246790</t>
  </si>
  <si>
    <t xml:space="preserve">Poznámka k souboru cen:_x000d_
1. Ceny uvedené v souboru cen lze po dohodě upravit podle místních podmínek._x000d_
</t>
  </si>
  <si>
    <t>24,66*2 'Přepočtené koeficientem množství</t>
  </si>
  <si>
    <t>36</t>
  </si>
  <si>
    <t>171201211-A</t>
  </si>
  <si>
    <t>Poplatek za uložení stavebního odpadu na skládce (skládkovné) zeminy a kameniva zatříděného do Katalogu odpadů pod kódem 170 504 - aktivní zóna</t>
  </si>
  <si>
    <t>-1048445662</t>
  </si>
  <si>
    <t>37</t>
  </si>
  <si>
    <t>174101101</t>
  </si>
  <si>
    <t>Zásyp sypaninou z jakékoliv horniny s uložením výkopku ve vrstvách se zhutněním jam, šachet, rýh nebo kolem objektů v těchto vykopávkách</t>
  </si>
  <si>
    <t>-1168362222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</si>
  <si>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</si>
  <si>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(0,75*6)*0,8*(1,5-0,1-0,45)"šachet šd</t>
  </si>
  <si>
    <t>(13-0,75*6)*0,8*(1,5-0,1-0,45)"potrubí zeminou</t>
  </si>
  <si>
    <t>38</t>
  </si>
  <si>
    <t>-1952979922</t>
  </si>
  <si>
    <t>39</t>
  </si>
  <si>
    <t>174201101</t>
  </si>
  <si>
    <t>Zásyp sypaninou z jakékoliv horniny s uložením výkopku ve vrstvách bez zhutnění jam, šachet, rýh nebo kolem objektů v těchto vykopávkách</t>
  </si>
  <si>
    <t>-2010992569</t>
  </si>
  <si>
    <t>(224,9+22,2+67,75+3,35+7,15+4,25+7,1+4,25+9,45+4,25+7,5+4,4+8,3+103,5+48,8+84,9+1,25+3,45+105,9+22,45+4,25+26,8+21,2+35,35+13,35+29,6+55,3)*0,35</t>
  </si>
  <si>
    <t>(100,45+22,4+28,05)*0,35</t>
  </si>
  <si>
    <t>40</t>
  </si>
  <si>
    <t>10364101</t>
  </si>
  <si>
    <t>zemina pro terénní úpravy - ornice</t>
  </si>
  <si>
    <t>721920322</t>
  </si>
  <si>
    <t>(224,9+22,2+67,75+3,35+7,15+4,25+7,1+4,25+9,45+4,25+7,5+4,4+8,3+103,5+48,8+84,9+1,25+3,45+105,9+22,45+4,25+26,8+21,2+35,35+13,35+29,6+55,3)*0,1</t>
  </si>
  <si>
    <t>(100,45+22,4+28,05)*0,1</t>
  </si>
  <si>
    <t>108,185*2 'Přepočtené koeficientem množství</t>
  </si>
  <si>
    <t>41</t>
  </si>
  <si>
    <t>10364100</t>
  </si>
  <si>
    <t>zemina pro terénní úpravy - tříděná</t>
  </si>
  <si>
    <t>-1953485439</t>
  </si>
  <si>
    <t>(224,9+22,2+67,75+3,35+7,15+4,25+7,1+4,25+9,45+4,25+7,5+4,4+8,3+103,5+48,8+84,9+1,25+3,45+105,9+22,45+4,25+26,8+21,2+35,35+13,35+29,6+55,3)*0,25</t>
  </si>
  <si>
    <t>(100,45+22,4+28,05)*0,25</t>
  </si>
  <si>
    <t>270,463*2 'Přepočtené koeficientem množství</t>
  </si>
  <si>
    <t>42</t>
  </si>
  <si>
    <t>175111101</t>
  </si>
  <si>
    <t>Obsypání potrubí ručně sypaninou z vhodných hornin tř. 1 až 4 nebo materiálem připraveným podél výkopu ve vzdálenosti do 3 m od jeho kraje, pro jakoukoliv hloubku výkopu a míru zhutnění bez prohození sypaniny sítem</t>
  </si>
  <si>
    <t>1752834766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</si>
  <si>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</si>
  <si>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(2+2+3,5+2,5+2+1)*0,8*0,45"pro kanalizaci</t>
  </si>
  <si>
    <t>43</t>
  </si>
  <si>
    <t>58331351</t>
  </si>
  <si>
    <t>kamenivo těžené drobné frakce 0-4</t>
  </si>
  <si>
    <t>-1654015280</t>
  </si>
  <si>
    <t>4,68*2 'Přepočtené koeficientem množství</t>
  </si>
  <si>
    <t>44</t>
  </si>
  <si>
    <t>181301111</t>
  </si>
  <si>
    <t>Rozprostření a urovnání ornice v rovině nebo ve svahu sklonu do 1:5 při souvislé ploše přes 500 m2, tl. vrstvy do 100 mm</t>
  </si>
  <si>
    <t>-1321224310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</si>
  <si>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</si>
  <si>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45</t>
  </si>
  <si>
    <t>181411131</t>
  </si>
  <si>
    <t>Založení trávníku na půdě předem připravené plochy do 1000 m2 výsevem včetně utažení parkového v rovině nebo na svahu do 1:5</t>
  </si>
  <si>
    <t>1925180779</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</si>
  <si>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</si>
  <si>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224,9+22,2+67,75+3,35+7,15+4,25+7,1+4,25+9,45+4,25+7,5+4,4+8,3+103,5+48,8+84,9+1,25+3,45+105,9+22,45+4,25+26,8+21,2+35,35+13,35+29,6+55,3+100,45+22,4</t>
  </si>
  <si>
    <t>28,05</t>
  </si>
  <si>
    <t>46</t>
  </si>
  <si>
    <t>00572410</t>
  </si>
  <si>
    <t>osivo směs travní parková</t>
  </si>
  <si>
    <t>kg</t>
  </si>
  <si>
    <t>249501836</t>
  </si>
  <si>
    <t>1081,85*0,025 'Přepočtené koeficientem množství</t>
  </si>
  <si>
    <t>47</t>
  </si>
  <si>
    <t>181951102</t>
  </si>
  <si>
    <t>Úprava pláně vyrovnáním výškových rozdílů v hornině tř. 1 až 4 se zhutněním</t>
  </si>
  <si>
    <t>-1043060121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</si>
  <si>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</si>
  <si>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47,1+854,25+208,85</t>
  </si>
  <si>
    <t>Zakládání</t>
  </si>
  <si>
    <t>48</t>
  </si>
  <si>
    <t>215901101</t>
  </si>
  <si>
    <t>Zhutnění podloží pod násypy z rostlé horniny tř. 1 až 4 z hornin soudružných do 92 % PS a nesoudržných sypkých relativní ulehlosti I(d) do 0,8</t>
  </si>
  <si>
    <t>-1502229909</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</si>
  <si>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</si>
  <si>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(854,25)"pochozí plochy</t>
  </si>
  <si>
    <t>(208,85+47,1)"pojezdové plochy</t>
  </si>
  <si>
    <t>Svislé a kompletní konstrukce</t>
  </si>
  <si>
    <t>49</t>
  </si>
  <si>
    <t>358315114</t>
  </si>
  <si>
    <t>Bourání šachty, stoky kompletní nebo vybourání otvorů průřezové plochy do 4 m2 ve stokách ze zdiva z prostého betonu</t>
  </si>
  <si>
    <t>141073145</t>
  </si>
  <si>
    <t>((0,8*4)*0,1*1,1+0,8*0,8*0,1)*6"stávající vpusti</t>
  </si>
  <si>
    <t>Vodorovné konstrukce</t>
  </si>
  <si>
    <t>50</t>
  </si>
  <si>
    <t>451572111</t>
  </si>
  <si>
    <t>Lože pod potrubí, stoky a drobné objekty v otevřeném výkopu z kameniva drobného těženého 0 až 4 mm</t>
  </si>
  <si>
    <t>750338459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</si>
  <si>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</si>
  <si>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(2+2+3,5+2,5+2+1)*0,8*0,1"pro kanalizaci</t>
  </si>
  <si>
    <t>51</t>
  </si>
  <si>
    <t>452386111</t>
  </si>
  <si>
    <t>Podkladní a vyrovnávací konstrukce z betonu vyrovnávací prstence z prostého betonu tř. C 25/30 pod poklopy a mříže, výšky do 100 mm</t>
  </si>
  <si>
    <t>kus</t>
  </si>
  <si>
    <t>676696061</t>
  </si>
  <si>
    <t xml:space="preserve">Poznámka k souboru cen:_x000d_
1. V cenách jsou započteny i náklady na bednění, odbednění a na nátěr bednění proti přilnavosti betonu._x000d_
2. Množství podkladní konstrukce z pražců se určuje v m součtem jednotlivých délek pražců._x000d_
3. Pro výpočet přesunu hmot se celková hmotnost položky sníží o hmotnost betonu, pokud je beton dodáván přímo na místo zabudování nebo do prostoru technologické manipulace._x000d_
</t>
  </si>
  <si>
    <t>Komunikace pozemní</t>
  </si>
  <si>
    <t>52</t>
  </si>
  <si>
    <t>564851111</t>
  </si>
  <si>
    <t>Podklad ze štěrkodrti ŠD s rozprostřením a zhutněním, po zhutnění tl. 150 mm</t>
  </si>
  <si>
    <t>-1682029593</t>
  </si>
  <si>
    <t>854,25"šd pod pochozí chodník</t>
  </si>
  <si>
    <t>53</t>
  </si>
  <si>
    <t>564861111</t>
  </si>
  <si>
    <t>Podklad ze štěrkodrti ŠD s rozprostřením a zhutněním, po zhutnění tl. 200 mm</t>
  </si>
  <si>
    <t>902930865</t>
  </si>
  <si>
    <t>2,3+16,35+9,15+0,3+19"doplnění komunikace S4</t>
  </si>
  <si>
    <t>208,85"pojezdová dlažba S3</t>
  </si>
  <si>
    <t>54</t>
  </si>
  <si>
    <t>565145111</t>
  </si>
  <si>
    <t>Asfaltový beton vrstva podkladní ACP 16 (obalované kamenivo střednězrnné - OKS) s rozprostřením a zhutněním v pruhu šířky do 3 m, po zhutnění tl. 60 mm</t>
  </si>
  <si>
    <t>1915760697</t>
  </si>
  <si>
    <t xml:space="preserve">Poznámka k souboru cen:_x000d_
1. ČSN EN 13108-1 připouští pro ACP 16 pouze tl. 50 až 80 mm._x000d_
</t>
  </si>
  <si>
    <t>2,3+16,35+9,15+0,3+19"doplnění komunikace</t>
  </si>
  <si>
    <t>55</t>
  </si>
  <si>
    <t>567122111</t>
  </si>
  <si>
    <t>Podklad ze směsi stmelené cementem SC bez dilatačních spár, s rozprostřením a zhutněním SC C 8/10 (KSC I), po zhutnění tl. 120 mm</t>
  </si>
  <si>
    <t>-504319000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</si>
  <si>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</si>
  <si>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56</t>
  </si>
  <si>
    <t>572141111</t>
  </si>
  <si>
    <t>Vyrovnání povrchu dosavadních krytů s rozprostřením hmot a zhutněním asfaltovým betonem ACO (AB) tl. od 20 do 40 mm</t>
  </si>
  <si>
    <t>-703554074</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</si>
  <si>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krytu._x000d_
2. Ceny nelze použít:_x000d_
a) pro samostatné prováděné vyspravení ojedinělých výtluků, které se oceňuje cenami souboru cen 572 2 .- 1 Vyspravení výtluků dosavadního krytu,_x000d_
b) pro ložné a obrusné vrstvy na novostavbách nebo prováděné jako každá další vrstva na vrstvě oceňované cenami tohoto souboru cen; tyto stavební práce se oceňují cenami souboru cen stavebního dílu 56 popř. 57 části A 01 tohoto katalogu._x000d_
3. V cenách jsou započteny i náklady na:_x000d_
a) příp. nutné očištění povrchu krytu nebo výtluků dosavadního krytu,_x000d_
b) spojovací postřik dosavadního krytu._x000d_
4. V cenách 572 13-12 a 572 15- jsou započteny i náklady na zdrsňovací posyp._x000d_
</t>
  </si>
  <si>
    <t>(1614,25+47,65+34,4+7,4+1350,7+4,75+202,15)-(2,3+16,35+9,15+0,3+19)"oprava asfaltu</t>
  </si>
  <si>
    <t>57</t>
  </si>
  <si>
    <t>573191111</t>
  </si>
  <si>
    <t>Postřik infiltrační kationaktivní emulzí v množství 1,00 kg/m2</t>
  </si>
  <si>
    <t>145012809</t>
  </si>
  <si>
    <t xml:space="preserve">Poznámka k souboru cen:_x000d_
1. V ceně nejsou započteny náklady na popř. projektem předepsané očištění vozovky, které se oceňuje cenou 938 90-8411 Očištění povrchu saponátovým roztokem části C 01 tohoto katalogu._x000d_
</t>
  </si>
  <si>
    <t>58</t>
  </si>
  <si>
    <t>573231111</t>
  </si>
  <si>
    <t>Postřik spojovací PS bez posypu kamenivem ze silniční emulze, v množství 0,70 kg/m2</t>
  </si>
  <si>
    <t>613885696</t>
  </si>
  <si>
    <t>59</t>
  </si>
  <si>
    <t>577134111</t>
  </si>
  <si>
    <t>Asfaltový beton vrstva obrusná ACO 11 (ABS) s rozprostřením a se zhutněním z nemodifikovaného asfaltu v pruhu šířky do 3 m tř. I, po zhutnění tl. 40 mm</t>
  </si>
  <si>
    <t>-627876072</t>
  </si>
  <si>
    <t xml:space="preserve">Poznámka k souboru cen:_x000d_
1. ČSN EN 13108-1 připouští pro ACO 11 pouze tl. 35 až 50 mm._x000d_
</t>
  </si>
  <si>
    <t>60</t>
  </si>
  <si>
    <t>577144121</t>
  </si>
  <si>
    <t>Asfaltový beton vrstva obrusná ACO 11 (ABS) s rozprostřením a se zhutněním z nemodifikovaného asfaltu v pruhu šířky přes 3 m tř. I, po zhutnění tl. 50 mm</t>
  </si>
  <si>
    <t>1648216416</t>
  </si>
  <si>
    <t>61</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</si>
  <si>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</si>
  <si>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</si>
  <si>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-1136416480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</si>
  <si>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</si>
  <si>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1+2,5"reliéf</t>
  </si>
  <si>
    <t>5,25+1,25"barevná</t>
  </si>
  <si>
    <t>132,4+33,65+135,8+57+79,05+3,95+0,8+0,8+142+19,05+1,6+0,65+145,9+4,05+14,25+59,9+13,4"klasická</t>
  </si>
  <si>
    <t>62</t>
  </si>
  <si>
    <t>59245018</t>
  </si>
  <si>
    <t>dlažba skladebná betonová 20x10x6 cm přírodní</t>
  </si>
  <si>
    <t>-2070186459</t>
  </si>
  <si>
    <t>844,25*1,01 'Přepočtené koeficientem množství</t>
  </si>
  <si>
    <t>63</t>
  </si>
  <si>
    <t>59245008</t>
  </si>
  <si>
    <t>dlažba skladebná betonová 20 x 10 x 6 cm barevná</t>
  </si>
  <si>
    <t>-1222784167</t>
  </si>
  <si>
    <t>6,5*1,03 'Přepočtené koeficientem množství</t>
  </si>
  <si>
    <t>64</t>
  </si>
  <si>
    <t>59245006</t>
  </si>
  <si>
    <t>dlažba skladebná betonová základní pro nevidomé 20 x 10 x 6 cm barevná</t>
  </si>
  <si>
    <t>-1697017356</t>
  </si>
  <si>
    <t>3,5*1,03 'Přepočtené koeficientem množství</t>
  </si>
  <si>
    <t>65</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</si>
  <si>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</si>
  <si>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za dlažbu z prvků dvou barev</t>
  </si>
  <si>
    <t>1238777193</t>
  </si>
  <si>
    <t>6,5+3,5</t>
  </si>
  <si>
    <t>66</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</si>
  <si>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</si>
  <si>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</si>
  <si>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-1887136148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</si>
  <si>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</si>
  <si>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2+2+1,6+1,6+2,85+2+2,4"relief</t>
  </si>
  <si>
    <t>9,5+7,45+7,1+6,65+11,5+9,35+6,25+9,45+6,4+16,75+11,25+9,2+10,3+10,8+11,6+11,35+13,75+7,3+5,1+5,35+8"klasická</t>
  </si>
  <si>
    <t>67</t>
  </si>
  <si>
    <t>59245005</t>
  </si>
  <si>
    <t>dlažba skladebná betonová 20x10x8 cm barevná</t>
  </si>
  <si>
    <t>1596338314</t>
  </si>
  <si>
    <t>194,4*1,02 'Přepočtené koeficientem množství</t>
  </si>
  <si>
    <t>68</t>
  </si>
  <si>
    <t>592450-1</t>
  </si>
  <si>
    <t>dlažba skladebná betonová základní pro nevidomé 20 x 10 x 8 cm barevná</t>
  </si>
  <si>
    <t>1288638980</t>
  </si>
  <si>
    <t>14,45*1,03 'Přepočtené koeficientem množství</t>
  </si>
  <si>
    <t>69</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</si>
  <si>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</si>
  <si>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</si>
  <si>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-1055647919</t>
  </si>
  <si>
    <t>Úpravy povrchů, podlahy a osazování výplní</t>
  </si>
  <si>
    <t>70</t>
  </si>
  <si>
    <t>637121111</t>
  </si>
  <si>
    <t>Okapový chodník z kameniva s udusáním a urovnáním povrchu z kačírku tl. 100 mm</t>
  </si>
  <si>
    <t>-1079467813</t>
  </si>
  <si>
    <t>20,65+10,8</t>
  </si>
  <si>
    <t>Trubní vedení</t>
  </si>
  <si>
    <t>71</t>
  </si>
  <si>
    <t>871315211</t>
  </si>
  <si>
    <t>Kanalizační potrubí z tvrdého PVC v otevřeném výkopu ve sklonu do 20 %, hladkého plnostěnného jednovrstvého, tuhost třídy SN 4 DN 160</t>
  </si>
  <si>
    <t>-1483429945</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</si>
  <si>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</si>
  <si>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1,5+1,5+3+2+1,5+0,5</t>
  </si>
  <si>
    <t>72</t>
  </si>
  <si>
    <t>8713152-N</t>
  </si>
  <si>
    <t>Napojení nového potrubí na stávající včetně utěsnění a potřebného materiálu</t>
  </si>
  <si>
    <t>1824559647</t>
  </si>
  <si>
    <t>73</t>
  </si>
  <si>
    <t>877315211</t>
  </si>
  <si>
    <t>Montáž tvarovek na kanalizačním potrubí z trub z plastu z tvrdého PVC nebo z polypropylenu v otevřeném výkopu jednoosých DN 150</t>
  </si>
  <si>
    <t>658252102</t>
  </si>
  <si>
    <t xml:space="preserve">Poznámka k souboru cen:_x000d_
1. V cenách nejsou započteny náklady na dodání tvarovek. Tvarovky se oceňují ve ve specifikaci._x000d_
</t>
  </si>
  <si>
    <t>74</t>
  </si>
  <si>
    <t>28611360</t>
  </si>
  <si>
    <t>koleno kanalizace PVC KG 150x30°</t>
  </si>
  <si>
    <t>-1295071863</t>
  </si>
  <si>
    <t>75</t>
  </si>
  <si>
    <t>28611361</t>
  </si>
  <si>
    <t>koleno kanalizační PVC KG 150x45°</t>
  </si>
  <si>
    <t>1349634952</t>
  </si>
  <si>
    <t>76</t>
  </si>
  <si>
    <t>895941311</t>
  </si>
  <si>
    <t>Zřízení vpusti kanalizační uliční z betonových dílců typ UVB-50</t>
  </si>
  <si>
    <t>-1733719617</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</si>
  <si>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</si>
  <si>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77</t>
  </si>
  <si>
    <t>59223850</t>
  </si>
  <si>
    <t>dno betonové pro uliční vpusť s výtokovým otvorem 45x33x5 cm</t>
  </si>
  <si>
    <t>747341202</t>
  </si>
  <si>
    <t>78</t>
  </si>
  <si>
    <t>59223858</t>
  </si>
  <si>
    <t>skruž betonová pro uliční vpusť horní 45 x 57 x 5 cm</t>
  </si>
  <si>
    <t>-1635864760</t>
  </si>
  <si>
    <t>79</t>
  </si>
  <si>
    <t>899201211</t>
  </si>
  <si>
    <t>Demontáž mříží litinových včetně rámů, hmotnosti jednotlivě do 50 kg</t>
  </si>
  <si>
    <t>-1086866667</t>
  </si>
  <si>
    <t>80</t>
  </si>
  <si>
    <t>899204112</t>
  </si>
  <si>
    <t>Osazení mříží litinových včetně rámů a košů na bahno pro třídu zatížení D400, E600</t>
  </si>
  <si>
    <t>-1971107942</t>
  </si>
  <si>
    <t xml:space="preserve">Poznámka k souboru cen:_x000d_
1. V cenách nejsou započteny náklady na dodání mříží, rámů a košů na bahno; tyto náklady se oceňují ve specifikaci._x000d_
</t>
  </si>
  <si>
    <t>81</t>
  </si>
  <si>
    <t>55242320</t>
  </si>
  <si>
    <t>mříž vtoková litinová plochá 500x500mm</t>
  </si>
  <si>
    <t>137782835</t>
  </si>
  <si>
    <t>82</t>
  </si>
  <si>
    <t>28661789</t>
  </si>
  <si>
    <t>koš kalový ocelový pro silniční vpusť 425 vč. madla</t>
  </si>
  <si>
    <t>652269829</t>
  </si>
  <si>
    <t>83</t>
  </si>
  <si>
    <t>899231111</t>
  </si>
  <si>
    <t>Výšková úprava uličního vstupu nebo vpusti do 200 mm zvýšením mříže</t>
  </si>
  <si>
    <t>57232299</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</si>
  <si>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</si>
  <si>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84</t>
  </si>
  <si>
    <t>899331111</t>
  </si>
  <si>
    <t>Výšková úprava uličního vstupu nebo vpusti do 200 mm zvýšením poklopu</t>
  </si>
  <si>
    <t>415937636</t>
  </si>
  <si>
    <t>85</t>
  </si>
  <si>
    <t>899431111</t>
  </si>
  <si>
    <t>Výšková úprava uličního vstupu nebo vpusti do 200 mm zvýšením krycího hrnce, šoupěte nebo hydrantu bez úpravy armatur</t>
  </si>
  <si>
    <t>-574142506</t>
  </si>
  <si>
    <t>86</t>
  </si>
  <si>
    <t>899721111</t>
  </si>
  <si>
    <t>Signalizační vodič na potrubí PVC DN do 150 mm</t>
  </si>
  <si>
    <t>166978345</t>
  </si>
  <si>
    <t>87</t>
  </si>
  <si>
    <t>899722114</t>
  </si>
  <si>
    <t>Krytí potrubí z plastů výstražnou fólií z PVC šířky 40 cm</t>
  </si>
  <si>
    <t>65670770</t>
  </si>
  <si>
    <t>Ostatní konstrukce a práce, bourání</t>
  </si>
  <si>
    <t>88</t>
  </si>
  <si>
    <t>914111111</t>
  </si>
  <si>
    <t>Montáž svislé dopravní značky základní velikosti do 1 m2 objímkami na sloupky nebo konzoly</t>
  </si>
  <si>
    <t>1979610461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</si>
  <si>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</si>
  <si>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2+3+3</t>
  </si>
  <si>
    <t>89</t>
  </si>
  <si>
    <t>40444230</t>
  </si>
  <si>
    <t>značka dopravní svislá FeZn NK 500 x 500 mm</t>
  </si>
  <si>
    <t>550832149</t>
  </si>
  <si>
    <t>90</t>
  </si>
  <si>
    <t>40445402</t>
  </si>
  <si>
    <t>značka dopravní svislá nereflexní FeZn prolis D 700mm</t>
  </si>
  <si>
    <t>-2114405924</t>
  </si>
  <si>
    <t>91</t>
  </si>
  <si>
    <t>40445401</t>
  </si>
  <si>
    <t>značka dopravní svislá nereflexní FeZn prolis 500x500mm</t>
  </si>
  <si>
    <t>-320162595</t>
  </si>
  <si>
    <t>92</t>
  </si>
  <si>
    <t>914511111</t>
  </si>
  <si>
    <t>Montáž sloupku dopravních značek délky do 3,5 m do betonového základu</t>
  </si>
  <si>
    <t>1304218570</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</si>
  <si>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</si>
  <si>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3"nová značka</t>
  </si>
  <si>
    <t>1"přesunutí</t>
  </si>
  <si>
    <t>93</t>
  </si>
  <si>
    <t>40445225</t>
  </si>
  <si>
    <t>sloupek Zn pro dopravní značku D 60mm v 350mm</t>
  </si>
  <si>
    <t>509273417</t>
  </si>
  <si>
    <t>94</t>
  </si>
  <si>
    <t>915111112</t>
  </si>
  <si>
    <t>Vodorovné dopravní značení stříkané barvou dělící čára šířky 125 mm souvislá bílá retroreflexní</t>
  </si>
  <si>
    <t>-718173416</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</si>
  <si>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</si>
  <si>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38,6+20,2+18,8</t>
  </si>
  <si>
    <t>95</t>
  </si>
  <si>
    <t>915111122</t>
  </si>
  <si>
    <t>Vodorovné dopravní značení stříkané barvou dělící čára šířky 125 mm přerušovaná bílá retroreflexní</t>
  </si>
  <si>
    <t>-1747966857</t>
  </si>
  <si>
    <t>188+200</t>
  </si>
  <si>
    <t>96</t>
  </si>
  <si>
    <t>915121122</t>
  </si>
  <si>
    <t>Vodorovné dopravní značení stříkané barvou vodící čára bílá šířky 250 mm přerušovaná retroreflexní</t>
  </si>
  <si>
    <t>15009832</t>
  </si>
  <si>
    <t>16+10,6+17,5+31,3+35,75+35,7+9,5</t>
  </si>
  <si>
    <t>97</t>
  </si>
  <si>
    <t>915131112</t>
  </si>
  <si>
    <t>Vodorovné dopravní značení stříkané barvou přechody pro chodce, šipky, symboly bílé retroreflexní</t>
  </si>
  <si>
    <t>2111339505</t>
  </si>
  <si>
    <t>12,5"zebra</t>
  </si>
  <si>
    <t>1,5*2,7*2"bus</t>
  </si>
  <si>
    <t>98</t>
  </si>
  <si>
    <t>915611111</t>
  </si>
  <si>
    <t>Předznačení pro vodorovné značení stříkané barvou nebo prováděné z nátěrových hmot liniové dělicí čáry, vodicí proužky</t>
  </si>
  <si>
    <t>1502560510</t>
  </si>
  <si>
    <t xml:space="preserve">Poznámka k souboru cen:_x000d_
1. Množství měrných jednotek se určuje:_x000d_
a) pro cenu -1111 v m délky dělicí čáry nebo vodícího proužku (včetně mezer),_x000d_
b) pro cenu -1112 v m2 natírané nebo stříkané plochy._x000d_
</t>
  </si>
  <si>
    <t>388+156,35</t>
  </si>
  <si>
    <t>99</t>
  </si>
  <si>
    <t>915621111</t>
  </si>
  <si>
    <t>Předznačení pro vodorovné značení stříkané barvou nebo prováděné z nátěrových hmot plošné šipky, symboly, nápisy</t>
  </si>
  <si>
    <t>197113631</t>
  </si>
  <si>
    <t>100</t>
  </si>
  <si>
    <t>916131213</t>
  </si>
  <si>
    <t>Osazení silničního obrubníku betonového se zřízením lože, s vyplněním a zatřením spár cementovou maltou stojatého s boční opěrou z betonu prostého, do lože z betonu prostého</t>
  </si>
  <si>
    <t>340686211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</si>
  <si>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</si>
  <si>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2,5+10,5"v300</t>
  </si>
  <si>
    <t>71,8+101,5+18,6+73,5+32,9+38,4+42,5+43,4+30,2+33,4+38,8+2,2+90,5+65,7+50,8+18,2+29,4+80,5+17,8+9,8+3,3+19,1-(2,5+10,5)"v250</t>
  </si>
  <si>
    <t>5+8,1+5,8+7,5+7,3+5+4+7,5+6,9+3,4+4+7,4+5,5+3,5+7+11,9+7,5+4,5+7+4+7,9+4,5+10+6+5+8,3+8+4,5"š100</t>
  </si>
  <si>
    <t>101</t>
  </si>
  <si>
    <t>59217034</t>
  </si>
  <si>
    <t>obrubník betonový silniční 100 x 15 x 30 cm</t>
  </si>
  <si>
    <t>374031514</t>
  </si>
  <si>
    <t>102</t>
  </si>
  <si>
    <t>59217031</t>
  </si>
  <si>
    <t>obrubník betonový silniční 100 x 15 x 25 cm</t>
  </si>
  <si>
    <t>1209202807</t>
  </si>
  <si>
    <t>103</t>
  </si>
  <si>
    <t>59217017</t>
  </si>
  <si>
    <t>obrubník betonový chodníkový 100x10x25 cm</t>
  </si>
  <si>
    <t>1629256828</t>
  </si>
  <si>
    <t>104</t>
  </si>
  <si>
    <t>916331112</t>
  </si>
  <si>
    <t>Osazení zahradního obrubníku betonového s ložem tl. od 50 do 100 mm z betonu prostého tř. C 12/15 s boční opěrou z betonu prostého tř. C 12/15</t>
  </si>
  <si>
    <t>2001178793</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</si>
  <si>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</si>
  <si>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39,4+5+7,1+28,6+8,2+7+67,1+7+55+16,9+17+65+66,3+85,9+12+14,15+14,2+78+78,1+2,4+32,2+19,8</t>
  </si>
  <si>
    <t>105</t>
  </si>
  <si>
    <t>59217001</t>
  </si>
  <si>
    <t>obrubník betonový zahradní 100 x 5 x 25 cm</t>
  </si>
  <si>
    <t>1349562879</t>
  </si>
  <si>
    <t>106</t>
  </si>
  <si>
    <t>919726122</t>
  </si>
  <si>
    <t>Geotextilie netkaná pro ochranu, separaci nebo filtraci měrná hmotnost přes 200 do 300 g/m2</t>
  </si>
  <si>
    <t>-649612615</t>
  </si>
  <si>
    <t xml:space="preserve">Poznámka k souboru cen:_x000d_
1. V cenách jsou započteny i náklady na položení a dodání geotextilie včetně přesahů._x000d_
</t>
  </si>
  <si>
    <t>20,65+10,8"pod kačírek</t>
  </si>
  <si>
    <t>107</t>
  </si>
  <si>
    <t>919726123</t>
  </si>
  <si>
    <t>Geotextilie netkaná pro ochranu, separaci nebo filtraci měrná hmotnost přes 300 do 500 g/m2</t>
  </si>
  <si>
    <t>-635616647</t>
  </si>
  <si>
    <t>108</t>
  </si>
  <si>
    <t>919732211</t>
  </si>
  <si>
    <t>Styčná pracovní spára při napojení nového živičného povrchu na stávající se zalitím za tepla modifikovanou asfaltovou hmotou s posypem vápenným hydrátem šířky do 15 mm, hloubky do 25 mm včetně prořezání spáry</t>
  </si>
  <si>
    <t>428832927</t>
  </si>
  <si>
    <t xml:space="preserve">Poznámka k souboru cen:_x000d_
1. V cenách jsou započteny i náklady na vyčištění spár, na impregnaci a zalití spár včetně dodání hmot._x000d_
</t>
  </si>
  <si>
    <t>8,4+9,9+5,4+5,9</t>
  </si>
  <si>
    <t>109</t>
  </si>
  <si>
    <t>919735111</t>
  </si>
  <si>
    <t>Řezání stávajícího živičného krytu nebo podkladu hloubky do 50 mm</t>
  </si>
  <si>
    <t>-1570970095</t>
  </si>
  <si>
    <t xml:space="preserve">Poznámka k souboru cen:_x000d_
1. V cenách jsou započteny i náklady na spotřebu vody._x000d_
</t>
  </si>
  <si>
    <t>2,2"chodníku asfaltového</t>
  </si>
  <si>
    <t>110</t>
  </si>
  <si>
    <t>919735112</t>
  </si>
  <si>
    <t>Řezání stávajícího živičného krytu nebo podkladu hloubky přes 50 do 100 mm</t>
  </si>
  <si>
    <t>1923660149</t>
  </si>
  <si>
    <t>154,6+3,5+7,5+35,95+87,4+3,8+6,4+10,2+125,2+7+12,1+40,6+4,5+25,5+35,6+36,6"asfaltu vozovky</t>
  </si>
  <si>
    <t>111</t>
  </si>
  <si>
    <t>966006132</t>
  </si>
  <si>
    <t>Odstranění dopravních nebo orientačních značek se sloupkem s uložením hmot na vzdálenost do 20 m nebo s naložením na dopravní prostředek, se zásypem jam a jeho zhutněním s betonovou patkou</t>
  </si>
  <si>
    <t>-346595709</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</si>
  <si>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</si>
  <si>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997</t>
  </si>
  <si>
    <t>Přesun sutě</t>
  </si>
  <si>
    <t>112</t>
  </si>
  <si>
    <t>997221551</t>
  </si>
  <si>
    <t>Vodorovná doprava suti bez naložení, ale se složením a s hrubým urovnáním ze sypkých materiálů, na vzdálenost do 1 km</t>
  </si>
  <si>
    <t>-1598982712</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</si>
  <si>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</si>
  <si>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66,816+171,904</t>
  </si>
  <si>
    <t>113</t>
  </si>
  <si>
    <t>997221559</t>
  </si>
  <si>
    <t>Vodorovná doprava suti bez naložení, ale se složením a s hrubým urovnáním Příplatek k ceně za každý další i započatý 1 km přes 1 km</t>
  </si>
  <si>
    <t>-2037512829</t>
  </si>
  <si>
    <t>238,72*35 'Přepočtené koeficientem množství</t>
  </si>
  <si>
    <t>114</t>
  </si>
  <si>
    <t>997221561</t>
  </si>
  <si>
    <t>Vodorovná doprava suti bez naložení, ale se složením a s hrubým urovnáním z kusových materiálů, na vzdálenost do 1 km</t>
  </si>
  <si>
    <t>-1282231908</t>
  </si>
  <si>
    <t>59,904+187,896+235,788+150,597+76,445+13,732+5,491+0,082</t>
  </si>
  <si>
    <t>76,724+172,964+417,446</t>
  </si>
  <si>
    <t>115</t>
  </si>
  <si>
    <t>997221569</t>
  </si>
  <si>
    <t>876240232</t>
  </si>
  <si>
    <t>1397,069*35 'Přepočtené koeficientem množství</t>
  </si>
  <si>
    <t>116</t>
  </si>
  <si>
    <t>997221611</t>
  </si>
  <si>
    <t>Nakládání na dopravní prostředky pro vodorovnou dopravu suti</t>
  </si>
  <si>
    <t>684388365</t>
  </si>
  <si>
    <t xml:space="preserve">Poznámka k souboru cen:_x000d_
1. Ceny lze použít i pro překládání při lomené dopravě._x000d_
2. Ceny nelze použít při dopravě po železnici, po vodě nebo neobvyklými dopravními prostředky._x000d_
</t>
  </si>
  <si>
    <t>117</t>
  </si>
  <si>
    <t>997221815</t>
  </si>
  <si>
    <t>Poplatek za uložení stavebního odpadu na skládce (skládkovné) z prostého betonu zatříděného do Katalogu odpadů pod kódem 170 101</t>
  </si>
  <si>
    <t>1176009168</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</si>
  <si>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</si>
  <si>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118</t>
  </si>
  <si>
    <t>997221845</t>
  </si>
  <si>
    <t>Poplatek za uložení stavebního odpadu na skládce (skládkovné) asfaltového bez obsahu dehtu zatříděného do Katalogu odpadů pod kódem 170 302</t>
  </si>
  <si>
    <t>-1135422774</t>
  </si>
  <si>
    <t>119</t>
  </si>
  <si>
    <t>997221855</t>
  </si>
  <si>
    <t>-1902056925</t>
  </si>
  <si>
    <t>998</t>
  </si>
  <si>
    <t>Přesun hmot</t>
  </si>
  <si>
    <t>120</t>
  </si>
  <si>
    <t>998225111</t>
  </si>
  <si>
    <t>Přesun hmot pro komunikace s krytem z kameniva, monolitickým betonovým nebo živičným dopravní vzdálenost do 200 m jakékoliv délky objektu</t>
  </si>
  <si>
    <t>642303789</t>
  </si>
  <si>
    <t xml:space="preserve">Poznámka k souboru cen:_x000d_
1. Ceny lze použít i pro plochy letišť s krytem monolitickým betonovým nebo živičným._x000d_
</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</si>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</sst>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top" wrapText="1"/>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21</v>
      </c>
      <c r="AO10" s="27"/>
      <c r="AP10" s="27"/>
      <c r="AQ10" s="29"/>
      <c r="BE10" s="37"/>
      <c r="BS10" s="22" t="s">
        <v>8</v>
      </c>
    </row>
    <row r="11" ht="18.48"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30</v>
      </c>
      <c r="AL11" s="27"/>
      <c r="AM11" s="27"/>
      <c r="AN11" s="33" t="s">
        <v>21</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32</v>
      </c>
      <c r="AO13" s="27"/>
      <c r="AP13" s="27"/>
      <c r="AQ13" s="29"/>
      <c r="BE13" s="37"/>
      <c r="BS13" s="22" t="s">
        <v>8</v>
      </c>
    </row>
    <row r="14">
      <c r="B14" s="26"/>
      <c r="C14" s="27"/>
      <c r="D14" s="27"/>
      <c r="E14" s="40" t="s">
        <v>32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30</v>
      </c>
      <c r="AL14" s="27"/>
      <c r="AM14" s="27"/>
      <c r="AN14" s="40" t="s">
        <v>32</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21</v>
      </c>
      <c r="AO16" s="27"/>
      <c r="AP16" s="27"/>
      <c r="AQ16" s="29"/>
      <c r="BE16" s="37"/>
      <c r="BS16" s="22" t="s">
        <v>6</v>
      </c>
    </row>
    <row r="17" ht="18.48" customHeight="1">
      <c r="B17" s="26"/>
      <c r="C17" s="27"/>
      <c r="D17" s="27"/>
      <c r="E17" s="33" t="s">
        <v>34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30</v>
      </c>
      <c r="AL17" s="27"/>
      <c r="AM17" s="27"/>
      <c r="AN17" s="33" t="s">
        <v>21</v>
      </c>
      <c r="AO17" s="27"/>
      <c r="AP17" s="27"/>
      <c r="AQ17" s="29"/>
      <c r="BE17" s="37"/>
      <c r="BS17" s="22" t="s">
        <v>35</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36</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37</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38</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39</v>
      </c>
      <c r="M25" s="50"/>
      <c r="N25" s="50"/>
      <c r="O25" s="50"/>
      <c r="P25" s="45"/>
      <c r="Q25" s="45"/>
      <c r="R25" s="45"/>
      <c r="S25" s="45"/>
      <c r="T25" s="45"/>
      <c r="U25" s="45"/>
      <c r="V25" s="45"/>
      <c r="W25" s="50" t="s">
        <v>40</v>
      </c>
      <c r="X25" s="50"/>
      <c r="Y25" s="50"/>
      <c r="Z25" s="50"/>
      <c r="AA25" s="50"/>
      <c r="AB25" s="50"/>
      <c r="AC25" s="50"/>
      <c r="AD25" s="50"/>
      <c r="AE25" s="50"/>
      <c r="AF25" s="45"/>
      <c r="AG25" s="45"/>
      <c r="AH25" s="45"/>
      <c r="AI25" s="45"/>
      <c r="AJ25" s="45"/>
      <c r="AK25" s="50" t="s">
        <v>41</v>
      </c>
      <c r="AL25" s="50"/>
      <c r="AM25" s="50"/>
      <c r="AN25" s="50"/>
      <c r="AO25" s="50"/>
      <c r="AP25" s="45"/>
      <c r="AQ25" s="49"/>
      <c r="BE25" s="37"/>
    </row>
    <row r="26" s="2" customFormat="1" ht="14.4" customHeight="1">
      <c r="B26" s="51"/>
      <c r="C26" s="52"/>
      <c r="D26" s="53" t="s">
        <v>42</v>
      </c>
      <c r="E26" s="52"/>
      <c r="F26" s="53" t="s">
        <v>43</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44</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45</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46</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47</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48</v>
      </c>
      <c r="E32" s="59"/>
      <c r="F32" s="59"/>
      <c r="G32" s="59"/>
      <c r="H32" s="59"/>
      <c r="I32" s="59"/>
      <c r="J32" s="59"/>
      <c r="K32" s="59"/>
      <c r="L32" s="59"/>
      <c r="M32" s="59"/>
      <c r="N32" s="59"/>
      <c r="O32" s="59"/>
      <c r="P32" s="59"/>
      <c r="Q32" s="59"/>
      <c r="R32" s="59"/>
      <c r="S32" s="59"/>
      <c r="T32" s="60" t="s">
        <v>49</v>
      </c>
      <c r="U32" s="59"/>
      <c r="V32" s="59"/>
      <c r="W32" s="59"/>
      <c r="X32" s="61" t="s">
        <v>50</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51</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2018761</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Stavební úpravy, ul. Karlova, Varnsdorf - I. etapa</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k.ú. Varnsdorf</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29. 8. 2019</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Mesto Varnsdorf</v>
      </c>
      <c r="M46" s="72"/>
      <c r="N46" s="72"/>
      <c r="O46" s="72"/>
      <c r="P46" s="72"/>
      <c r="Q46" s="72"/>
      <c r="R46" s="72"/>
      <c r="S46" s="72"/>
      <c r="T46" s="72"/>
      <c r="U46" s="72"/>
      <c r="V46" s="72"/>
      <c r="W46" s="72"/>
      <c r="X46" s="72"/>
      <c r="Y46" s="72"/>
      <c r="Z46" s="72"/>
      <c r="AA46" s="72"/>
      <c r="AB46" s="72"/>
      <c r="AC46" s="72"/>
      <c r="AD46" s="72"/>
      <c r="AE46" s="72"/>
      <c r="AF46" s="72"/>
      <c r="AG46" s="72"/>
      <c r="AH46" s="72"/>
      <c r="AI46" s="74" t="s">
        <v>33</v>
      </c>
      <c r="AJ46" s="72"/>
      <c r="AK46" s="72"/>
      <c r="AL46" s="72"/>
      <c r="AM46" s="75" t="str">
        <f>IF(E17="","",E17)</f>
        <v>ProProjekt s.r.o.</v>
      </c>
      <c r="AN46" s="75"/>
      <c r="AO46" s="75"/>
      <c r="AP46" s="75"/>
      <c r="AQ46" s="72"/>
      <c r="AR46" s="70"/>
      <c r="AS46" s="84" t="s">
        <v>52</v>
      </c>
      <c r="AT46" s="85"/>
      <c r="AU46" s="86"/>
      <c r="AV46" s="86"/>
      <c r="AW46" s="86"/>
      <c r="AX46" s="86"/>
      <c r="AY46" s="86"/>
      <c r="AZ46" s="86"/>
      <c r="BA46" s="86"/>
      <c r="BB46" s="86"/>
      <c r="BC46" s="86"/>
      <c r="BD46" s="87"/>
    </row>
    <row r="47" s="1" customFormat="1">
      <c r="B47" s="44"/>
      <c r="C47" s="74" t="s">
        <v>31</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53</v>
      </c>
      <c r="D49" s="95"/>
      <c r="E49" s="95"/>
      <c r="F49" s="95"/>
      <c r="G49" s="95"/>
      <c r="H49" s="96"/>
      <c r="I49" s="97" t="s">
        <v>54</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55</v>
      </c>
      <c r="AH49" s="95"/>
      <c r="AI49" s="95"/>
      <c r="AJ49" s="95"/>
      <c r="AK49" s="95"/>
      <c r="AL49" s="95"/>
      <c r="AM49" s="95"/>
      <c r="AN49" s="97" t="s">
        <v>56</v>
      </c>
      <c r="AO49" s="95"/>
      <c r="AP49" s="95"/>
      <c r="AQ49" s="99" t="s">
        <v>57</v>
      </c>
      <c r="AR49" s="70"/>
      <c r="AS49" s="100" t="s">
        <v>58</v>
      </c>
      <c r="AT49" s="101" t="s">
        <v>59</v>
      </c>
      <c r="AU49" s="101" t="s">
        <v>60</v>
      </c>
      <c r="AV49" s="101" t="s">
        <v>61</v>
      </c>
      <c r="AW49" s="101" t="s">
        <v>62</v>
      </c>
      <c r="AX49" s="101" t="s">
        <v>63</v>
      </c>
      <c r="AY49" s="101" t="s">
        <v>64</v>
      </c>
      <c r="AZ49" s="101" t="s">
        <v>65</v>
      </c>
      <c r="BA49" s="101" t="s">
        <v>66</v>
      </c>
      <c r="BB49" s="101" t="s">
        <v>67</v>
      </c>
      <c r="BC49" s="101" t="s">
        <v>68</v>
      </c>
      <c r="BD49" s="102" t="s">
        <v>69</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70</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ROUND(SUM(AG52:AG53),2)</f>
        <v>0</v>
      </c>
      <c r="AH51" s="108"/>
      <c r="AI51" s="108"/>
      <c r="AJ51" s="108"/>
      <c r="AK51" s="108"/>
      <c r="AL51" s="108"/>
      <c r="AM51" s="108"/>
      <c r="AN51" s="109">
        <f>SUM(AG51,AT51)</f>
        <v>0</v>
      </c>
      <c r="AO51" s="109"/>
      <c r="AP51" s="109"/>
      <c r="AQ51" s="110" t="s">
        <v>21</v>
      </c>
      <c r="AR51" s="81"/>
      <c r="AS51" s="111">
        <f>ROUND(SUM(AS52:AS53),2)</f>
        <v>0</v>
      </c>
      <c r="AT51" s="112">
        <f>ROUND(SUM(AV51:AW51),2)</f>
        <v>0</v>
      </c>
      <c r="AU51" s="113">
        <f>ROUND(SUM(AU52:AU53),5)</f>
        <v>0</v>
      </c>
      <c r="AV51" s="112">
        <f>ROUND(AZ51*L26,2)</f>
        <v>0</v>
      </c>
      <c r="AW51" s="112">
        <f>ROUND(BA51*L27,2)</f>
        <v>0</v>
      </c>
      <c r="AX51" s="112">
        <f>ROUND(BB51*L26,2)</f>
        <v>0</v>
      </c>
      <c r="AY51" s="112">
        <f>ROUND(BC51*L27,2)</f>
        <v>0</v>
      </c>
      <c r="AZ51" s="112">
        <f>ROUND(SUM(AZ52:AZ53),2)</f>
        <v>0</v>
      </c>
      <c r="BA51" s="112">
        <f>ROUND(SUM(BA52:BA53),2)</f>
        <v>0</v>
      </c>
      <c r="BB51" s="112">
        <f>ROUND(SUM(BB52:BB53),2)</f>
        <v>0</v>
      </c>
      <c r="BC51" s="112">
        <f>ROUND(SUM(BC52:BC53),2)</f>
        <v>0</v>
      </c>
      <c r="BD51" s="114">
        <f>ROUND(SUM(BD52:BD53),2)</f>
        <v>0</v>
      </c>
      <c r="BS51" s="115" t="s">
        <v>71</v>
      </c>
      <c r="BT51" s="115" t="s">
        <v>72</v>
      </c>
      <c r="BU51" s="116" t="s">
        <v>73</v>
      </c>
      <c r="BV51" s="115" t="s">
        <v>74</v>
      </c>
      <c r="BW51" s="115" t="s">
        <v>7</v>
      </c>
      <c r="BX51" s="115" t="s">
        <v>75</v>
      </c>
      <c r="CL51" s="115" t="s">
        <v>21</v>
      </c>
    </row>
    <row r="52" s="5" customFormat="1" ht="16.5" customHeight="1">
      <c r="A52" s="117" t="s">
        <v>76</v>
      </c>
      <c r="B52" s="118"/>
      <c r="C52" s="119"/>
      <c r="D52" s="120" t="s">
        <v>77</v>
      </c>
      <c r="E52" s="120"/>
      <c r="F52" s="120"/>
      <c r="G52" s="120"/>
      <c r="H52" s="120"/>
      <c r="I52" s="121"/>
      <c r="J52" s="120" t="s">
        <v>78</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'SO 000 - Vedlejší a ostat...'!J27</f>
        <v>0</v>
      </c>
      <c r="AH52" s="121"/>
      <c r="AI52" s="121"/>
      <c r="AJ52" s="121"/>
      <c r="AK52" s="121"/>
      <c r="AL52" s="121"/>
      <c r="AM52" s="121"/>
      <c r="AN52" s="122">
        <f>SUM(AG52,AT52)</f>
        <v>0</v>
      </c>
      <c r="AO52" s="121"/>
      <c r="AP52" s="121"/>
      <c r="AQ52" s="123" t="s">
        <v>79</v>
      </c>
      <c r="AR52" s="124"/>
      <c r="AS52" s="125">
        <v>0</v>
      </c>
      <c r="AT52" s="126">
        <f>ROUND(SUM(AV52:AW52),2)</f>
        <v>0</v>
      </c>
      <c r="AU52" s="127">
        <f>'SO 000 - Vedlejší a ostat...'!P82</f>
        <v>0</v>
      </c>
      <c r="AV52" s="126">
        <f>'SO 000 - Vedlejší a ostat...'!J30</f>
        <v>0</v>
      </c>
      <c r="AW52" s="126">
        <f>'SO 000 - Vedlejší a ostat...'!J31</f>
        <v>0</v>
      </c>
      <c r="AX52" s="126">
        <f>'SO 000 - Vedlejší a ostat...'!J32</f>
        <v>0</v>
      </c>
      <c r="AY52" s="126">
        <f>'SO 000 - Vedlejší a ostat...'!J33</f>
        <v>0</v>
      </c>
      <c r="AZ52" s="126">
        <f>'SO 000 - Vedlejší a ostat...'!F30</f>
        <v>0</v>
      </c>
      <c r="BA52" s="126">
        <f>'SO 000 - Vedlejší a ostat...'!F31</f>
        <v>0</v>
      </c>
      <c r="BB52" s="126">
        <f>'SO 000 - Vedlejší a ostat...'!F32</f>
        <v>0</v>
      </c>
      <c r="BC52" s="126">
        <f>'SO 000 - Vedlejší a ostat...'!F33</f>
        <v>0</v>
      </c>
      <c r="BD52" s="128">
        <f>'SO 000 - Vedlejší a ostat...'!F34</f>
        <v>0</v>
      </c>
      <c r="BT52" s="129" t="s">
        <v>80</v>
      </c>
      <c r="BV52" s="129" t="s">
        <v>74</v>
      </c>
      <c r="BW52" s="129" t="s">
        <v>81</v>
      </c>
      <c r="BX52" s="129" t="s">
        <v>7</v>
      </c>
      <c r="CL52" s="129" t="s">
        <v>21</v>
      </c>
      <c r="CM52" s="129" t="s">
        <v>82</v>
      </c>
    </row>
    <row r="53" s="5" customFormat="1" ht="31.5" customHeight="1">
      <c r="A53" s="117" t="s">
        <v>76</v>
      </c>
      <c r="B53" s="118"/>
      <c r="C53" s="119"/>
      <c r="D53" s="120" t="s">
        <v>83</v>
      </c>
      <c r="E53" s="120"/>
      <c r="F53" s="120"/>
      <c r="G53" s="120"/>
      <c r="H53" s="120"/>
      <c r="I53" s="121"/>
      <c r="J53" s="120" t="s">
        <v>84</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'SO 101 - Místní komunikac...'!J27</f>
        <v>0</v>
      </c>
      <c r="AH53" s="121"/>
      <c r="AI53" s="121"/>
      <c r="AJ53" s="121"/>
      <c r="AK53" s="121"/>
      <c r="AL53" s="121"/>
      <c r="AM53" s="121"/>
      <c r="AN53" s="122">
        <f>SUM(AG53,AT53)</f>
        <v>0</v>
      </c>
      <c r="AO53" s="121"/>
      <c r="AP53" s="121"/>
      <c r="AQ53" s="123" t="s">
        <v>79</v>
      </c>
      <c r="AR53" s="124"/>
      <c r="AS53" s="130">
        <v>0</v>
      </c>
      <c r="AT53" s="131">
        <f>ROUND(SUM(AV53:AW53),2)</f>
        <v>0</v>
      </c>
      <c r="AU53" s="132">
        <f>'SO 101 - Místní komunikac...'!P87</f>
        <v>0</v>
      </c>
      <c r="AV53" s="131">
        <f>'SO 101 - Místní komunikac...'!J30</f>
        <v>0</v>
      </c>
      <c r="AW53" s="131">
        <f>'SO 101 - Místní komunikac...'!J31</f>
        <v>0</v>
      </c>
      <c r="AX53" s="131">
        <f>'SO 101 - Místní komunikac...'!J32</f>
        <v>0</v>
      </c>
      <c r="AY53" s="131">
        <f>'SO 101 - Místní komunikac...'!J33</f>
        <v>0</v>
      </c>
      <c r="AZ53" s="131">
        <f>'SO 101 - Místní komunikac...'!F30</f>
        <v>0</v>
      </c>
      <c r="BA53" s="131">
        <f>'SO 101 - Místní komunikac...'!F31</f>
        <v>0</v>
      </c>
      <c r="BB53" s="131">
        <f>'SO 101 - Místní komunikac...'!F32</f>
        <v>0</v>
      </c>
      <c r="BC53" s="131">
        <f>'SO 101 - Místní komunikac...'!F33</f>
        <v>0</v>
      </c>
      <c r="BD53" s="133">
        <f>'SO 101 - Místní komunikac...'!F34</f>
        <v>0</v>
      </c>
      <c r="BT53" s="129" t="s">
        <v>80</v>
      </c>
      <c r="BV53" s="129" t="s">
        <v>74</v>
      </c>
      <c r="BW53" s="129" t="s">
        <v>85</v>
      </c>
      <c r="BX53" s="129" t="s">
        <v>7</v>
      </c>
      <c r="CL53" s="129" t="s">
        <v>21</v>
      </c>
      <c r="CM53" s="129" t="s">
        <v>82</v>
      </c>
    </row>
    <row r="54" s="1" customFormat="1" ht="30" customHeight="1">
      <c r="B54" s="44"/>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0"/>
    </row>
    <row r="55" s="1" customFormat="1" ht="6.96" customHeight="1">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70"/>
    </row>
  </sheetData>
  <sheetProtection sheet="1" formatColumns="0" formatRows="0" objects="1" scenarios="1" spinCount="100000" saltValue="P+R5HXXDpa78AmLmoJIoddelzBwBZoQYVmPMpfE82jAvJ+vIxoCJfVX6sMPJKKyVNHc+vlEF3Nbf85D5EKSfug==" hashValue="6ui8p6sZN0Au64boz2mpDzpeoqq3PZhWLXirpduU7Jlk5UeB0QYdcPMUxygnyw8ULP5OgJBSKyB5bKUpVgI4Xg=="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SO 000 - Vedlejší a ostat...'!C2" display="/"/>
    <hyperlink ref="A53" location="'SO 101 - Místní komunikac...'!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86</v>
      </c>
      <c r="G1" s="137" t="s">
        <v>87</v>
      </c>
      <c r="H1" s="137"/>
      <c r="I1" s="138"/>
      <c r="J1" s="137" t="s">
        <v>88</v>
      </c>
      <c r="K1" s="136" t="s">
        <v>89</v>
      </c>
      <c r="L1" s="137" t="s">
        <v>90</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81</v>
      </c>
    </row>
    <row r="3" ht="6.96" customHeight="1">
      <c r="B3" s="23"/>
      <c r="C3" s="24"/>
      <c r="D3" s="24"/>
      <c r="E3" s="24"/>
      <c r="F3" s="24"/>
      <c r="G3" s="24"/>
      <c r="H3" s="24"/>
      <c r="I3" s="139"/>
      <c r="J3" s="24"/>
      <c r="K3" s="25"/>
      <c r="AT3" s="22" t="s">
        <v>82</v>
      </c>
    </row>
    <row r="4" ht="36.96" customHeight="1">
      <c r="B4" s="26"/>
      <c r="C4" s="27"/>
      <c r="D4" s="28" t="s">
        <v>91</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zakázky'!K6</f>
        <v>Stavební úpravy, ul. Karlova, Varnsdorf - I. etapa</v>
      </c>
      <c r="F7" s="38"/>
      <c r="G7" s="38"/>
      <c r="H7" s="38"/>
      <c r="I7" s="140"/>
      <c r="J7" s="27"/>
      <c r="K7" s="29"/>
    </row>
    <row r="8" s="1" customFormat="1">
      <c r="B8" s="44"/>
      <c r="C8" s="45"/>
      <c r="D8" s="38" t="s">
        <v>92</v>
      </c>
      <c r="E8" s="45"/>
      <c r="F8" s="45"/>
      <c r="G8" s="45"/>
      <c r="H8" s="45"/>
      <c r="I8" s="142"/>
      <c r="J8" s="45"/>
      <c r="K8" s="49"/>
    </row>
    <row r="9" s="1" customFormat="1" ht="36.96" customHeight="1">
      <c r="B9" s="44"/>
      <c r="C9" s="45"/>
      <c r="D9" s="45"/>
      <c r="E9" s="143" t="s">
        <v>93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zakázky'!AN8</f>
        <v>29. 8. 2019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21</v>
      </c>
      <c r="K14" s="49"/>
    </row>
    <row r="15" s="1" customFormat="1" ht="18" customHeight="1">
      <c r="B15" s="44"/>
      <c r="C15" s="45"/>
      <c r="D15" s="45"/>
      <c r="E15" s="33" t="s">
        <v>29</v>
      </c>
      <c r="F15" s="45"/>
      <c r="G15" s="45"/>
      <c r="H15" s="45"/>
      <c r="I15" s="144" t="s">
        <v>30</v>
      </c>
      <c r="J15" s="33" t="s">
        <v>21</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zakázky'!AN13="Vyplň údaj","",IF('Rekapitulace zakázky'!AN13="","",'Rekapitulace zakázky'!AN13))</f>
        <v/>
      </c>
      <c r="K17" s="49"/>
    </row>
    <row r="18" s="1" customFormat="1" ht="18" customHeight="1">
      <c r="B18" s="44"/>
      <c r="C18" s="45"/>
      <c r="D18" s="45"/>
      <c r="E18" s="33" t="str">
        <f>IF('Rekapitulace zakázky'!E14="Vyplň údaj","",IF('Rekapitulace zakázky'!E14="","",'Rekapitulace zakázky'!E14))</f>
        <v/>
      </c>
      <c r="F18" s="45"/>
      <c r="G18" s="45"/>
      <c r="H18" s="45"/>
      <c r="I18" s="144" t="s">
        <v>30</v>
      </c>
      <c r="J18" s="33" t="str">
        <f>IF('Rekapitulace zakázky'!AN14="Vyplň údaj","",IF('Rekapitulace zakázky'!AN14="","",'Rekapitulace zakázky'!AN14))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34</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38</v>
      </c>
      <c r="E27" s="45"/>
      <c r="F27" s="45"/>
      <c r="G27" s="45"/>
      <c r="H27" s="45"/>
      <c r="I27" s="142"/>
      <c r="J27" s="153">
        <f>ROUND(J82,2)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40</v>
      </c>
      <c r="G29" s="45"/>
      <c r="H29" s="45"/>
      <c r="I29" s="154" t="s">
        <v>39</v>
      </c>
      <c r="J29" s="50" t="s">
        <v>41</v>
      </c>
      <c r="K29" s="49"/>
    </row>
    <row r="30" s="1" customFormat="1" ht="14.4" customHeight="1">
      <c r="B30" s="44"/>
      <c r="C30" s="45"/>
      <c r="D30" s="53" t="s">
        <v>42</v>
      </c>
      <c r="E30" s="53" t="s">
        <v>43</v>
      </c>
      <c r="F30" s="155">
        <f>ROUND(SUM(BE82:BE97), 2)</f>
        <v>0</v>
      </c>
      <c r="G30" s="45"/>
      <c r="H30" s="45"/>
      <c r="I30" s="156">
        <v>0.20999999999999999</v>
      </c>
      <c r="J30" s="155">
        <f>ROUND(ROUND((SUM(BE82:BE97)), 2)*I30, 2)</f>
        <v>0</v>
      </c>
      <c r="K30" s="49"/>
    </row>
    <row r="31" s="1" customFormat="1" ht="14.4" customHeight="1">
      <c r="B31" s="44"/>
      <c r="C31" s="45"/>
      <c r="D31" s="45"/>
      <c r="E31" s="53" t="s">
        <v>44</v>
      </c>
      <c r="F31" s="155">
        <f>ROUND(SUM(BF82:BF97), 2)</f>
        <v>0</v>
      </c>
      <c r="G31" s="45"/>
      <c r="H31" s="45"/>
      <c r="I31" s="156">
        <v>0.14999999999999999</v>
      </c>
      <c r="J31" s="155">
        <f>ROUND(ROUND((SUM(BF82:BF97)), 2)*I31, 2)</f>
        <v>0</v>
      </c>
      <c r="K31" s="49"/>
    </row>
    <row r="32" hidden="1" s="1" customFormat="1" ht="14.4" customHeight="1">
      <c r="B32" s="44"/>
      <c r="C32" s="45"/>
      <c r="D32" s="45"/>
      <c r="E32" s="53" t="s">
        <v>45</v>
      </c>
      <c r="F32" s="155">
        <f>ROUND(SUM(BG82:BG97), 2)</f>
        <v>0</v>
      </c>
      <c r="G32" s="45"/>
      <c r="H32" s="45"/>
      <c r="I32" s="156">
        <v>0.20999999999999999</v>
      </c>
      <c r="J32" s="155">
        <v>0</v>
      </c>
      <c r="K32" s="49"/>
    </row>
    <row r="33" hidden="1" s="1" customFormat="1" ht="14.4" customHeight="1">
      <c r="B33" s="44"/>
      <c r="C33" s="45"/>
      <c r="D33" s="45"/>
      <c r="E33" s="53" t="s">
        <v>46</v>
      </c>
      <c r="F33" s="155">
        <f>ROUND(SUM(BH82:BH97), 2)</f>
        <v>0</v>
      </c>
      <c r="G33" s="45"/>
      <c r="H33" s="45"/>
      <c r="I33" s="156">
        <v>0.14999999999999999</v>
      </c>
      <c r="J33" s="155">
        <v>0</v>
      </c>
      <c r="K33" s="49"/>
    </row>
    <row r="34" hidden="1" s="1" customFormat="1" ht="14.4" customHeight="1">
      <c r="B34" s="44"/>
      <c r="C34" s="45"/>
      <c r="D34" s="45"/>
      <c r="E34" s="53" t="s">
        <v>47</v>
      </c>
      <c r="F34" s="155">
        <f>ROUND(SUM(BI82:BI97),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48</v>
      </c>
      <c r="E36" s="96"/>
      <c r="F36" s="96"/>
      <c r="G36" s="159" t="s">
        <v>49</v>
      </c>
      <c r="H36" s="160" t="s">
        <v>50</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94</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ul. Karlova, Varnsdorf - I. etapa</v>
      </c>
      <c r="F45" s="38"/>
      <c r="G45" s="38"/>
      <c r="H45" s="38"/>
      <c r="I45" s="142"/>
      <c r="J45" s="45"/>
      <c r="K45" s="49"/>
    </row>
    <row r="46" s="1" customFormat="1" ht="14.4" customHeight="1">
      <c r="B46" s="44"/>
      <c r="C46" s="38" t="s">
        <v>92</v>
      </c>
      <c r="D46" s="45"/>
      <c r="E46" s="45"/>
      <c r="F46" s="45"/>
      <c r="G46" s="45"/>
      <c r="H46" s="45"/>
      <c r="I46" s="142"/>
      <c r="J46" s="45"/>
      <c r="K46" s="49"/>
    </row>
    <row r="47" s="1" customFormat="1" ht="17.25" customHeight="1">
      <c r="B47" s="44"/>
      <c r="C47" s="45"/>
      <c r="D47" s="45"/>
      <c r="E47" s="143" t="str">
        <f>E9</f>
        <v>SO 000 - Vedlejší a ostatní náklady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k.ú. Varnsdorf</v>
      </c>
      <c r="G49" s="45"/>
      <c r="H49" s="45"/>
      <c r="I49" s="144" t="s">
        <v>25</v>
      </c>
      <c r="J49" s="145" t="str">
        <f>IF(J12="","",J12)</f>
        <v>29. 8. 2019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Mesto Varnsdorf</v>
      </c>
      <c r="G51" s="45"/>
      <c r="H51" s="45"/>
      <c r="I51" s="144" t="s">
        <v>33</v>
      </c>
      <c r="J51" s="42" t="str">
        <f>E21</f>
        <v>ProProjekt s.r.o.</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95</v>
      </c>
      <c r="D54" s="157"/>
      <c r="E54" s="157"/>
      <c r="F54" s="157"/>
      <c r="G54" s="157"/>
      <c r="H54" s="157"/>
      <c r="I54" s="171"/>
      <c r="J54" s="172" t="s">
        <v>96</v>
      </c>
      <c r="K54" s="173"/>
    </row>
    <row r="55" s="1" customFormat="1" ht="10.32" customHeight="1">
      <c r="B55" s="44"/>
      <c r="C55" s="45"/>
      <c r="D55" s="45"/>
      <c r="E55" s="45"/>
      <c r="F55" s="45"/>
      <c r="G55" s="45"/>
      <c r="H55" s="45"/>
      <c r="I55" s="142"/>
      <c r="J55" s="45"/>
      <c r="K55" s="49"/>
    </row>
    <row r="56" s="1" customFormat="1" ht="29.28" customHeight="1">
      <c r="B56" s="44"/>
      <c r="C56" s="174" t="s">
        <v>97</v>
      </c>
      <c r="D56" s="45"/>
      <c r="E56" s="45"/>
      <c r="F56" s="45"/>
      <c r="G56" s="45"/>
      <c r="H56" s="45"/>
      <c r="I56" s="142"/>
      <c r="J56" s="153">
        <f>J82</f>
        <v>0</v>
      </c>
      <c r="K56" s="49"/>
      <c r="AU56" s="22" t="s">
        <v>98</v>
      </c>
    </row>
    <row r="57" s="7" customFormat="1" ht="24.96" customHeight="1">
      <c r="B57" s="175"/>
      <c r="C57" s="176"/>
      <c r="D57" s="177" t="s">
        <v>99</v>
      </c>
      <c r="E57" s="178"/>
      <c r="F57" s="178"/>
      <c r="G57" s="178"/>
      <c r="H57" s="178"/>
      <c r="I57" s="179"/>
      <c r="J57" s="180">
        <f>J83</f>
        <v>0</v>
      </c>
      <c r="K57" s="181"/>
    </row>
    <row r="58" s="8" customFormat="1" ht="19.92" customHeight="1">
      <c r="B58" s="182"/>
      <c r="C58" s="183"/>
      <c r="D58" s="184" t="s">
        <v>100</v>
      </c>
      <c r="E58" s="185"/>
      <c r="F58" s="185"/>
      <c r="G58" s="185"/>
      <c r="H58" s="185"/>
      <c r="I58" s="186"/>
      <c r="J58" s="187">
        <f>J84</f>
        <v>0</v>
      </c>
      <c r="K58" s="188"/>
    </row>
    <row r="59" s="8" customFormat="1" ht="19.92" customHeight="1">
      <c r="B59" s="182"/>
      <c r="C59" s="183"/>
      <c r="D59" s="184" t="s">
        <v>101</v>
      </c>
      <c r="E59" s="185"/>
      <c r="F59" s="185"/>
      <c r="G59" s="185"/>
      <c r="H59" s="185"/>
      <c r="I59" s="186"/>
      <c r="J59" s="187">
        <f>J89</f>
        <v>0</v>
      </c>
      <c r="K59" s="188"/>
    </row>
    <row r="60" s="8" customFormat="1" ht="19.92" customHeight="1">
      <c r="B60" s="182"/>
      <c r="C60" s="183"/>
      <c r="D60" s="184" t="s">
        <v>102</v>
      </c>
      <c r="E60" s="185"/>
      <c r="F60" s="185"/>
      <c r="G60" s="185"/>
      <c r="H60" s="185"/>
      <c r="I60" s="186"/>
      <c r="J60" s="187">
        <f>J91</f>
        <v>0</v>
      </c>
      <c r="K60" s="188"/>
    </row>
    <row r="61" s="8" customFormat="1" ht="19.92" customHeight="1">
      <c r="B61" s="182"/>
      <c r="C61" s="183"/>
      <c r="D61" s="184" t="s">
        <v>103</v>
      </c>
      <c r="E61" s="185"/>
      <c r="F61" s="185"/>
      <c r="G61" s="185"/>
      <c r="H61" s="185"/>
      <c r="I61" s="186"/>
      <c r="J61" s="187">
        <f>J94</f>
        <v>0</v>
      </c>
      <c r="K61" s="188"/>
    </row>
    <row r="62" s="8" customFormat="1" ht="19.92" customHeight="1">
      <c r="B62" s="182"/>
      <c r="C62" s="183"/>
      <c r="D62" s="184" t="s">
        <v>104</v>
      </c>
      <c r="E62" s="185"/>
      <c r="F62" s="185"/>
      <c r="G62" s="185"/>
      <c r="H62" s="185"/>
      <c r="I62" s="186"/>
      <c r="J62" s="187">
        <f>J96</f>
        <v>0</v>
      </c>
      <c r="K62" s="188"/>
    </row>
    <row r="63" s="1" customFormat="1" ht="21.84" customHeight="1">
      <c r="B63" s="44"/>
      <c r="C63" s="45"/>
      <c r="D63" s="45"/>
      <c r="E63" s="45"/>
      <c r="F63" s="45"/>
      <c r="G63" s="45"/>
      <c r="H63" s="45"/>
      <c r="I63" s="142"/>
      <c r="J63" s="45"/>
      <c r="K63" s="49"/>
    </row>
    <row r="64" s="1" customFormat="1" ht="6.96" customHeight="1">
      <c r="B64" s="65"/>
      <c r="C64" s="66"/>
      <c r="D64" s="66"/>
      <c r="E64" s="66"/>
      <c r="F64" s="66"/>
      <c r="G64" s="66"/>
      <c r="H64" s="66"/>
      <c r="I64" s="164"/>
      <c r="J64" s="66"/>
      <c r="K64" s="67"/>
    </row>
    <row r="68" s="1" customFormat="1" ht="6.96" customHeight="1">
      <c r="B68" s="68"/>
      <c r="C68" s="69"/>
      <c r="D68" s="69"/>
      <c r="E68" s="69"/>
      <c r="F68" s="69"/>
      <c r="G68" s="69"/>
      <c r="H68" s="69"/>
      <c r="I68" s="167"/>
      <c r="J68" s="69"/>
      <c r="K68" s="69"/>
      <c r="L68" s="70"/>
    </row>
    <row r="69" s="1" customFormat="1" ht="36.96" customHeight="1">
      <c r="B69" s="44"/>
      <c r="C69" s="71" t="s">
        <v>105</v>
      </c>
      <c r="D69" s="72"/>
      <c r="E69" s="72"/>
      <c r="F69" s="72"/>
      <c r="G69" s="72"/>
      <c r="H69" s="72"/>
      <c r="I69" s="189"/>
      <c r="J69" s="72"/>
      <c r="K69" s="72"/>
      <c r="L69" s="70"/>
    </row>
    <row r="70" s="1" customFormat="1" ht="6.96" customHeight="1">
      <c r="B70" s="44"/>
      <c r="C70" s="72"/>
      <c r="D70" s="72"/>
      <c r="E70" s="72"/>
      <c r="F70" s="72"/>
      <c r="G70" s="72"/>
      <c r="H70" s="72"/>
      <c r="I70" s="189"/>
      <c r="J70" s="72"/>
      <c r="K70" s="72"/>
      <c r="L70" s="70"/>
    </row>
    <row r="71" s="1" customFormat="1" ht="14.4" customHeight="1">
      <c r="B71" s="44"/>
      <c r="C71" s="74" t="s">
        <v>18</v>
      </c>
      <c r="D71" s="72"/>
      <c r="E71" s="72"/>
      <c r="F71" s="72"/>
      <c r="G71" s="72"/>
      <c r="H71" s="72"/>
      <c r="I71" s="189"/>
      <c r="J71" s="72"/>
      <c r="K71" s="72"/>
      <c r="L71" s="70"/>
    </row>
    <row r="72" s="1" customFormat="1" ht="16.5" customHeight="1">
      <c r="B72" s="44"/>
      <c r="C72" s="72"/>
      <c r="D72" s="72"/>
      <c r="E72" s="190" t="str">
        <f>E7</f>
        <v>Stavební úpravy, ul. Karlova, Varnsdorf - I. etapa</v>
      </c>
      <c r="F72" s="74"/>
      <c r="G72" s="74"/>
      <c r="H72" s="74"/>
      <c r="I72" s="189"/>
      <c r="J72" s="72"/>
      <c r="K72" s="72"/>
      <c r="L72" s="70"/>
    </row>
    <row r="73" s="1" customFormat="1" ht="14.4" customHeight="1">
      <c r="B73" s="44"/>
      <c r="C73" s="74" t="s">
        <v>92</v>
      </c>
      <c r="D73" s="72"/>
      <c r="E73" s="72"/>
      <c r="F73" s="72"/>
      <c r="G73" s="72"/>
      <c r="H73" s="72"/>
      <c r="I73" s="189"/>
      <c r="J73" s="72"/>
      <c r="K73" s="72"/>
      <c r="L73" s="70"/>
    </row>
    <row r="74" s="1" customFormat="1" ht="17.25" customHeight="1">
      <c r="B74" s="44"/>
      <c r="C74" s="72"/>
      <c r="D74" s="72"/>
      <c r="E74" s="80" t="str">
        <f>E9</f>
        <v>SO 000 - Vedlejší a ostatní náklady</v>
      </c>
      <c r="F74" s="72"/>
      <c r="G74" s="72"/>
      <c r="H74" s="72"/>
      <c r="I74" s="189"/>
      <c r="J74" s="72"/>
      <c r="K74" s="72"/>
      <c r="L74" s="70"/>
    </row>
    <row r="75" s="1" customFormat="1" ht="6.96" customHeight="1">
      <c r="B75" s="44"/>
      <c r="C75" s="72"/>
      <c r="D75" s="72"/>
      <c r="E75" s="72"/>
      <c r="F75" s="72"/>
      <c r="G75" s="72"/>
      <c r="H75" s="72"/>
      <c r="I75" s="189"/>
      <c r="J75" s="72"/>
      <c r="K75" s="72"/>
      <c r="L75" s="70"/>
    </row>
    <row r="76" s="1" customFormat="1" ht="18" customHeight="1">
      <c r="B76" s="44"/>
      <c r="C76" s="74" t="s">
        <v>23</v>
      </c>
      <c r="D76" s="72"/>
      <c r="E76" s="72"/>
      <c r="F76" s="191" t="str">
        <f>F12</f>
        <v>k.ú. Varnsdorf</v>
      </c>
      <c r="G76" s="72"/>
      <c r="H76" s="72"/>
      <c r="I76" s="192" t="s">
        <v>25</v>
      </c>
      <c r="J76" s="83" t="str">
        <f>IF(J12="","",J12)</f>
        <v>29. 8. 2019</v>
      </c>
      <c r="K76" s="72"/>
      <c r="L76" s="70"/>
    </row>
    <row r="77" s="1" customFormat="1" ht="6.96" customHeight="1">
      <c r="B77" s="44"/>
      <c r="C77" s="72"/>
      <c r="D77" s="72"/>
      <c r="E77" s="72"/>
      <c r="F77" s="72"/>
      <c r="G77" s="72"/>
      <c r="H77" s="72"/>
      <c r="I77" s="189"/>
      <c r="J77" s="72"/>
      <c r="K77" s="72"/>
      <c r="L77" s="70"/>
    </row>
    <row r="78" s="1" customFormat="1">
      <c r="B78" s="44"/>
      <c r="C78" s="74" t="s">
        <v>27</v>
      </c>
      <c r="D78" s="72"/>
      <c r="E78" s="72"/>
      <c r="F78" s="191" t="str">
        <f>E15</f>
        <v>Mesto Varnsdorf</v>
      </c>
      <c r="G78" s="72"/>
      <c r="H78" s="72"/>
      <c r="I78" s="192" t="s">
        <v>33</v>
      </c>
      <c r="J78" s="191" t="str">
        <f>E21</f>
        <v>ProProjekt s.r.o.</v>
      </c>
      <c r="K78" s="72"/>
      <c r="L78" s="70"/>
    </row>
    <row r="79" s="1" customFormat="1" ht="14.4" customHeight="1">
      <c r="B79" s="44"/>
      <c r="C79" s="74" t="s">
        <v>31</v>
      </c>
      <c r="D79" s="72"/>
      <c r="E79" s="72"/>
      <c r="F79" s="191" t="str">
        <f>IF(E18="","",E18)</f>
        <v/>
      </c>
      <c r="G79" s="72"/>
      <c r="H79" s="72"/>
      <c r="I79" s="189"/>
      <c r="J79" s="72"/>
      <c r="K79" s="72"/>
      <c r="L79" s="70"/>
    </row>
    <row r="80" s="1" customFormat="1" ht="10.32" customHeight="1">
      <c r="B80" s="44"/>
      <c r="C80" s="72"/>
      <c r="D80" s="72"/>
      <c r="E80" s="72"/>
      <c r="F80" s="72"/>
      <c r="G80" s="72"/>
      <c r="H80" s="72"/>
      <c r="I80" s="189"/>
      <c r="J80" s="72"/>
      <c r="K80" s="72"/>
      <c r="L80" s="70"/>
    </row>
    <row r="81" s="9" customFormat="1" ht="29.28" customHeight="1">
      <c r="B81" s="193"/>
      <c r="C81" s="194" t="s">
        <v>106</v>
      </c>
      <c r="D81" s="195" t="s">
        <v>57</v>
      </c>
      <c r="E81" s="195" t="s">
        <v>53</v>
      </c>
      <c r="F81" s="195" t="s">
        <v>107</v>
      </c>
      <c r="G81" s="195" t="s">
        <v>108</v>
      </c>
      <c r="H81" s="195" t="s">
        <v>109</v>
      </c>
      <c r="I81" s="196" t="s">
        <v>110</v>
      </c>
      <c r="J81" s="195" t="s">
        <v>96</v>
      </c>
      <c r="K81" s="197" t="s">
        <v>111</v>
      </c>
      <c r="L81" s="198"/>
      <c r="M81" s="100" t="s">
        <v>112</v>
      </c>
      <c r="N81" s="101" t="s">
        <v>42</v>
      </c>
      <c r="O81" s="101" t="s">
        <v>113</v>
      </c>
      <c r="P81" s="101" t="s">
        <v>114</v>
      </c>
      <c r="Q81" s="101" t="s">
        <v>115</v>
      </c>
      <c r="R81" s="101" t="s">
        <v>116</v>
      </c>
      <c r="S81" s="101" t="s">
        <v>117</v>
      </c>
      <c r="T81" s="102" t="s">
        <v>118</v>
      </c>
    </row>
    <row r="82" s="1" customFormat="1" ht="29.28" customHeight="1">
      <c r="B82" s="44"/>
      <c r="C82" s="106" t="s">
        <v>97</v>
      </c>
      <c r="D82" s="72"/>
      <c r="E82" s="72"/>
      <c r="F82" s="72"/>
      <c r="G82" s="72"/>
      <c r="H82" s="72"/>
      <c r="I82" s="189"/>
      <c r="J82" s="199">
        <f>BK82</f>
        <v>0</v>
      </c>
      <c r="K82" s="72"/>
      <c r="L82" s="70"/>
      <c r="M82" s="103"/>
      <c r="N82" s="104"/>
      <c r="O82" s="104"/>
      <c r="P82" s="200">
        <f>P83</f>
        <v>0</v>
      </c>
      <c r="Q82" s="104"/>
      <c r="R82" s="200">
        <f>R83</f>
        <v>0</v>
      </c>
      <c r="S82" s="104"/>
      <c r="T82" s="201">
        <f>T83</f>
        <v>0</v>
      </c>
      <c r="AT82" s="22" t="s">
        <v>71</v>
      </c>
      <c r="AU82" s="22" t="s">
        <v>98</v>
      </c>
      <c r="BK82" s="202">
        <f>BK83</f>
        <v>0</v>
      </c>
    </row>
    <row r="83" s="10" customFormat="1" ht="37.44001" customHeight="1">
      <c r="B83" s="203"/>
      <c r="C83" s="204"/>
      <c r="D83" s="205" t="s">
        <v>71</v>
      </c>
      <c r="E83" s="206" t="s">
        <v>119</v>
      </c>
      <c r="F83" s="206" t="s">
        <v>120</v>
      </c>
      <c r="G83" s="204"/>
      <c r="H83" s="204"/>
      <c r="I83" s="207"/>
      <c r="J83" s="208">
        <f>BK83</f>
        <v>0</v>
      </c>
      <c r="K83" s="204"/>
      <c r="L83" s="209"/>
      <c r="M83" s="210"/>
      <c r="N83" s="211"/>
      <c r="O83" s="211"/>
      <c r="P83" s="212">
        <f>P84+P89+P91+P94+P96</f>
        <v>0</v>
      </c>
      <c r="Q83" s="211"/>
      <c r="R83" s="212">
        <f>R84+R89+R91+R94+R96</f>
        <v>0</v>
      </c>
      <c r="S83" s="211"/>
      <c r="T83" s="213">
        <f>T84+T89+T91+T94+T96</f>
        <v>0</v>
      </c>
      <c r="AR83" s="214" t="s">
        <v>121</v>
      </c>
      <c r="AT83" s="215" t="s">
        <v>71</v>
      </c>
      <c r="AU83" s="215" t="s">
        <v>72</v>
      </c>
      <c r="AY83" s="214" t="s">
        <v>122</v>
      </c>
      <c r="BK83" s="216">
        <f>BK84+BK89+BK91+BK94+BK96</f>
        <v>0</v>
      </c>
    </row>
    <row r="84" s="10" customFormat="1" ht="19.92" customHeight="1">
      <c r="B84" s="203"/>
      <c r="C84" s="204"/>
      <c r="D84" s="205" t="s">
        <v>71</v>
      </c>
      <c r="E84" s="217" t="s">
        <v>123</v>
      </c>
      <c r="F84" s="217" t="s">
        <v>124</v>
      </c>
      <c r="G84" s="204"/>
      <c r="H84" s="204"/>
      <c r="I84" s="207"/>
      <c r="J84" s="218">
        <f>BK84</f>
        <v>0</v>
      </c>
      <c r="K84" s="204"/>
      <c r="L84" s="209"/>
      <c r="M84" s="210"/>
      <c r="N84" s="211"/>
      <c r="O84" s="211"/>
      <c r="P84" s="212">
        <f>SUM(P85:P88)</f>
        <v>0</v>
      </c>
      <c r="Q84" s="211"/>
      <c r="R84" s="212">
        <f>SUM(R85:R88)</f>
        <v>0</v>
      </c>
      <c r="S84" s="211"/>
      <c r="T84" s="213">
        <f>SUM(T85:T88)</f>
        <v>0</v>
      </c>
      <c r="AR84" s="214" t="s">
        <v>121</v>
      </c>
      <c r="AT84" s="215" t="s">
        <v>71</v>
      </c>
      <c r="AU84" s="215" t="s">
        <v>80</v>
      </c>
      <c r="AY84" s="214" t="s">
        <v>122</v>
      </c>
      <c r="BK84" s="216">
        <f>SUM(BK85:BK88)</f>
        <v>0</v>
      </c>
    </row>
    <row r="85" s="1" customFormat="1" ht="16.5" customHeight="1">
      <c r="B85" s="44"/>
      <c r="C85" s="219" t="s">
        <v>80</v>
      </c>
      <c r="D85" s="219" t="s">
        <v>125</v>
      </c>
      <c r="E85" s="220" t="s">
        <v>126</v>
      </c>
      <c r="F85" s="221" t="s">
        <v>127</v>
      </c>
      <c r="G85" s="222" t="s">
        <v>128</v>
      </c>
      <c r="H85" s="223">
        <v>1</v>
      </c>
      <c r="I85" s="224"/>
      <c r="J85" s="225">
        <f>ROUND(I85*H85,2)</f>
        <v>0</v>
      </c>
      <c r="K85" s="221" t="s">
        <v>129</v>
      </c>
      <c r="L85" s="70"/>
      <c r="M85" s="226" t="s">
        <v>21</v>
      </c>
      <c r="N85" s="227" t="s">
        <v>43</v>
      </c>
      <c r="O85" s="45"/>
      <c r="P85" s="228">
        <f>O85*H85</f>
        <v>0</v>
      </c>
      <c r="Q85" s="228">
        <v>0</v>
      </c>
      <c r="R85" s="228">
        <f>Q85*H85</f>
        <v>0</v>
      </c>
      <c r="S85" s="228">
        <v>0</v>
      </c>
      <c r="T85" s="229">
        <f>S85*H85</f>
        <v>0</v>
      </c>
      <c r="AR85" s="22" t="s">
        <v>130</v>
      </c>
      <c r="AT85" s="22" t="s">
        <v>125</v>
      </c>
      <c r="AU85" s="22" t="s">
        <v>82</v>
      </c>
      <c r="AY85" s="22" t="s">
        <v>122</v>
      </c>
      <c r="BE85" s="230">
        <f>IF(N85="základní",J85,0)</f>
        <v>0</v>
      </c>
      <c r="BF85" s="230">
        <f>IF(N85="snížená",J85,0)</f>
        <v>0</v>
      </c>
      <c r="BG85" s="230">
        <f>IF(N85="zákl. přenesená",J85,0)</f>
        <v>0</v>
      </c>
      <c r="BH85" s="230">
        <f>IF(N85="sníž. přenesená",J85,0)</f>
        <v>0</v>
      </c>
      <c r="BI85" s="230">
        <f>IF(N85="nulová",J85,0)</f>
        <v>0</v>
      </c>
      <c r="BJ85" s="22" t="s">
        <v>80</v>
      </c>
      <c r="BK85" s="230">
        <f>ROUND(I85*H85,2)</f>
        <v>0</v>
      </c>
      <c r="BL85" s="22" t="s">
        <v>130</v>
      </c>
      <c r="BM85" s="22" t="s">
        <v>131</v>
      </c>
    </row>
    <row r="86" s="1" customFormat="1" ht="16.5" customHeight="1">
      <c r="B86" s="44"/>
      <c r="C86" s="219" t="s">
        <v>82</v>
      </c>
      <c r="D86" s="219" t="s">
        <v>125</v>
      </c>
      <c r="E86" s="220" t="s">
        <v>132</v>
      </c>
      <c r="F86" s="221" t="s">
        <v>133</v>
      </c>
      <c r="G86" s="222" t="s">
        <v>128</v>
      </c>
      <c r="H86" s="223">
        <v>1</v>
      </c>
      <c r="I86" s="224"/>
      <c r="J86" s="225">
        <f>ROUND(I86*H86,2)</f>
        <v>0</v>
      </c>
      <c r="K86" s="221" t="s">
        <v>129</v>
      </c>
      <c r="L86" s="70"/>
      <c r="M86" s="226" t="s">
        <v>21</v>
      </c>
      <c r="N86" s="227" t="s">
        <v>43</v>
      </c>
      <c r="O86" s="45"/>
      <c r="P86" s="228">
        <f>O86*H86</f>
        <v>0</v>
      </c>
      <c r="Q86" s="228">
        <v>0</v>
      </c>
      <c r="R86" s="228">
        <f>Q86*H86</f>
        <v>0</v>
      </c>
      <c r="S86" s="228">
        <v>0</v>
      </c>
      <c r="T86" s="229">
        <f>S86*H86</f>
        <v>0</v>
      </c>
      <c r="AR86" s="22" t="s">
        <v>130</v>
      </c>
      <c r="AT86" s="22" t="s">
        <v>125</v>
      </c>
      <c r="AU86" s="22" t="s">
        <v>82</v>
      </c>
      <c r="AY86" s="22" t="s">
        <v>122</v>
      </c>
      <c r="BE86" s="230">
        <f>IF(N86="základní",J86,0)</f>
        <v>0</v>
      </c>
      <c r="BF86" s="230">
        <f>IF(N86="snížená",J86,0)</f>
        <v>0</v>
      </c>
      <c r="BG86" s="230">
        <f>IF(N86="zákl. přenesená",J86,0)</f>
        <v>0</v>
      </c>
      <c r="BH86" s="230">
        <f>IF(N86="sníž. přenesená",J86,0)</f>
        <v>0</v>
      </c>
      <c r="BI86" s="230">
        <f>IF(N86="nulová",J86,0)</f>
        <v>0</v>
      </c>
      <c r="BJ86" s="22" t="s">
        <v>80</v>
      </c>
      <c r="BK86" s="230">
        <f>ROUND(I86*H86,2)</f>
        <v>0</v>
      </c>
      <c r="BL86" s="22" t="s">
        <v>130</v>
      </c>
      <c r="BM86" s="22" t="s">
        <v>134</v>
      </c>
    </row>
    <row r="87" s="1" customFormat="1" ht="16.5" customHeight="1">
      <c r="B87" s="44"/>
      <c r="C87" s="219" t="s">
        <v>135</v>
      </c>
      <c r="D87" s="219" t="s">
        <v>125</v>
      </c>
      <c r="E87" s="220" t="s">
        <v>136</v>
      </c>
      <c r="F87" s="221" t="s">
        <v>137</v>
      </c>
      <c r="G87" s="222" t="s">
        <v>128</v>
      </c>
      <c r="H87" s="223">
        <v>1</v>
      </c>
      <c r="I87" s="224"/>
      <c r="J87" s="225">
        <f>ROUND(I87*H87,2)</f>
        <v>0</v>
      </c>
      <c r="K87" s="221" t="s">
        <v>129</v>
      </c>
      <c r="L87" s="70"/>
      <c r="M87" s="226" t="s">
        <v>21</v>
      </c>
      <c r="N87" s="227" t="s">
        <v>43</v>
      </c>
      <c r="O87" s="45"/>
      <c r="P87" s="228">
        <f>O87*H87</f>
        <v>0</v>
      </c>
      <c r="Q87" s="228">
        <v>0</v>
      </c>
      <c r="R87" s="228">
        <f>Q87*H87</f>
        <v>0</v>
      </c>
      <c r="S87" s="228">
        <v>0</v>
      </c>
      <c r="T87" s="229">
        <f>S87*H87</f>
        <v>0</v>
      </c>
      <c r="AR87" s="22" t="s">
        <v>130</v>
      </c>
      <c r="AT87" s="22" t="s">
        <v>125</v>
      </c>
      <c r="AU87" s="22" t="s">
        <v>82</v>
      </c>
      <c r="AY87" s="22" t="s">
        <v>122</v>
      </c>
      <c r="BE87" s="230">
        <f>IF(N87="základní",J87,0)</f>
        <v>0</v>
      </c>
      <c r="BF87" s="230">
        <f>IF(N87="snížená",J87,0)</f>
        <v>0</v>
      </c>
      <c r="BG87" s="230">
        <f>IF(N87="zákl. přenesená",J87,0)</f>
        <v>0</v>
      </c>
      <c r="BH87" s="230">
        <f>IF(N87="sníž. přenesená",J87,0)</f>
        <v>0</v>
      </c>
      <c r="BI87" s="230">
        <f>IF(N87="nulová",J87,0)</f>
        <v>0</v>
      </c>
      <c r="BJ87" s="22" t="s">
        <v>80</v>
      </c>
      <c r="BK87" s="230">
        <f>ROUND(I87*H87,2)</f>
        <v>0</v>
      </c>
      <c r="BL87" s="22" t="s">
        <v>130</v>
      </c>
      <c r="BM87" s="22" t="s">
        <v>138</v>
      </c>
    </row>
    <row r="88" s="1" customFormat="1" ht="16.5" customHeight="1">
      <c r="B88" s="44"/>
      <c r="C88" s="219" t="s">
        <v>139</v>
      </c>
      <c r="D88" s="219" t="s">
        <v>125</v>
      </c>
      <c r="E88" s="220" t="s">
        <v>140</v>
      </c>
      <c r="F88" s="221" t="s">
        <v>141</v>
      </c>
      <c r="G88" s="222" t="s">
        <v>128</v>
      </c>
      <c r="H88" s="223">
        <v>1</v>
      </c>
      <c r="I88" s="224"/>
      <c r="J88" s="225">
        <f>ROUND(I88*H88,2)</f>
        <v>0</v>
      </c>
      <c r="K88" s="221" t="s">
        <v>129</v>
      </c>
      <c r="L88" s="70"/>
      <c r="M88" s="226" t="s">
        <v>21</v>
      </c>
      <c r="N88" s="227" t="s">
        <v>43</v>
      </c>
      <c r="O88" s="45"/>
      <c r="P88" s="228">
        <f>O88*H88</f>
        <v>0</v>
      </c>
      <c r="Q88" s="228">
        <v>0</v>
      </c>
      <c r="R88" s="228">
        <f>Q88*H88</f>
        <v>0</v>
      </c>
      <c r="S88" s="228">
        <v>0</v>
      </c>
      <c r="T88" s="229">
        <f>S88*H88</f>
        <v>0</v>
      </c>
      <c r="AR88" s="22" t="s">
        <v>130</v>
      </c>
      <c r="AT88" s="22" t="s">
        <v>125</v>
      </c>
      <c r="AU88" s="22" t="s">
        <v>82</v>
      </c>
      <c r="AY88" s="22" t="s">
        <v>122</v>
      </c>
      <c r="BE88" s="230">
        <f>IF(N88="základní",J88,0)</f>
        <v>0</v>
      </c>
      <c r="BF88" s="230">
        <f>IF(N88="snížená",J88,0)</f>
        <v>0</v>
      </c>
      <c r="BG88" s="230">
        <f>IF(N88="zákl. přenesená",J88,0)</f>
        <v>0</v>
      </c>
      <c r="BH88" s="230">
        <f>IF(N88="sníž. přenesená",J88,0)</f>
        <v>0</v>
      </c>
      <c r="BI88" s="230">
        <f>IF(N88="nulová",J88,0)</f>
        <v>0</v>
      </c>
      <c r="BJ88" s="22" t="s">
        <v>80</v>
      </c>
      <c r="BK88" s="230">
        <f>ROUND(I88*H88,2)</f>
        <v>0</v>
      </c>
      <c r="BL88" s="22" t="s">
        <v>130</v>
      </c>
      <c r="BM88" s="22" t="s">
        <v>142</v>
      </c>
    </row>
    <row r="89" s="10" customFormat="1" ht="29.88" customHeight="1">
      <c r="B89" s="203"/>
      <c r="C89" s="204"/>
      <c r="D89" s="205" t="s">
        <v>71</v>
      </c>
      <c r="E89" s="217" t="s">
        <v>143</v>
      </c>
      <c r="F89" s="217" t="s">
        <v>144</v>
      </c>
      <c r="G89" s="204"/>
      <c r="H89" s="204"/>
      <c r="I89" s="207"/>
      <c r="J89" s="218">
        <f>BK89</f>
        <v>0</v>
      </c>
      <c r="K89" s="204"/>
      <c r="L89" s="209"/>
      <c r="M89" s="210"/>
      <c r="N89" s="211"/>
      <c r="O89" s="211"/>
      <c r="P89" s="212">
        <f>P90</f>
        <v>0</v>
      </c>
      <c r="Q89" s="211"/>
      <c r="R89" s="212">
        <f>R90</f>
        <v>0</v>
      </c>
      <c r="S89" s="211"/>
      <c r="T89" s="213">
        <f>T90</f>
        <v>0</v>
      </c>
      <c r="AR89" s="214" t="s">
        <v>121</v>
      </c>
      <c r="AT89" s="215" t="s">
        <v>71</v>
      </c>
      <c r="AU89" s="215" t="s">
        <v>80</v>
      </c>
      <c r="AY89" s="214" t="s">
        <v>122</v>
      </c>
      <c r="BK89" s="216">
        <f>BK90</f>
        <v>0</v>
      </c>
    </row>
    <row r="90" s="1" customFormat="1" ht="16.5" customHeight="1">
      <c r="B90" s="44"/>
      <c r="C90" s="219" t="s">
        <v>121</v>
      </c>
      <c r="D90" s="219" t="s">
        <v>125</v>
      </c>
      <c r="E90" s="220" t="s">
        <v>145</v>
      </c>
      <c r="F90" s="221" t="s">
        <v>144</v>
      </c>
      <c r="G90" s="222" t="s">
        <v>128</v>
      </c>
      <c r="H90" s="223">
        <v>1</v>
      </c>
      <c r="I90" s="224"/>
      <c r="J90" s="225">
        <f>ROUND(I90*H90,2)</f>
        <v>0</v>
      </c>
      <c r="K90" s="221" t="s">
        <v>129</v>
      </c>
      <c r="L90" s="70"/>
      <c r="M90" s="226" t="s">
        <v>21</v>
      </c>
      <c r="N90" s="227" t="s">
        <v>43</v>
      </c>
      <c r="O90" s="45"/>
      <c r="P90" s="228">
        <f>O90*H90</f>
        <v>0</v>
      </c>
      <c r="Q90" s="228">
        <v>0</v>
      </c>
      <c r="R90" s="228">
        <f>Q90*H90</f>
        <v>0</v>
      </c>
      <c r="S90" s="228">
        <v>0</v>
      </c>
      <c r="T90" s="229">
        <f>S90*H90</f>
        <v>0</v>
      </c>
      <c r="AR90" s="22" t="s">
        <v>130</v>
      </c>
      <c r="AT90" s="22" t="s">
        <v>125</v>
      </c>
      <c r="AU90" s="22" t="s">
        <v>82</v>
      </c>
      <c r="AY90" s="22" t="s">
        <v>122</v>
      </c>
      <c r="BE90" s="230">
        <f>IF(N90="základní",J90,0)</f>
        <v>0</v>
      </c>
      <c r="BF90" s="230">
        <f>IF(N90="snížená",J90,0)</f>
        <v>0</v>
      </c>
      <c r="BG90" s="230">
        <f>IF(N90="zákl. přenesená",J90,0)</f>
        <v>0</v>
      </c>
      <c r="BH90" s="230">
        <f>IF(N90="sníž. přenesená",J90,0)</f>
        <v>0</v>
      </c>
      <c r="BI90" s="230">
        <f>IF(N90="nulová",J90,0)</f>
        <v>0</v>
      </c>
      <c r="BJ90" s="22" t="s">
        <v>80</v>
      </c>
      <c r="BK90" s="230">
        <f>ROUND(I90*H90,2)</f>
        <v>0</v>
      </c>
      <c r="BL90" s="22" t="s">
        <v>130</v>
      </c>
      <c r="BM90" s="22" t="s">
        <v>146</v>
      </c>
    </row>
    <row r="91" s="10" customFormat="1" ht="29.88" customHeight="1">
      <c r="B91" s="203"/>
      <c r="C91" s="204"/>
      <c r="D91" s="205" t="s">
        <v>71</v>
      </c>
      <c r="E91" s="217" t="s">
        <v>147</v>
      </c>
      <c r="F91" s="217" t="s">
        <v>148</v>
      </c>
      <c r="G91" s="204"/>
      <c r="H91" s="204"/>
      <c r="I91" s="207"/>
      <c r="J91" s="218">
        <f>BK91</f>
        <v>0</v>
      </c>
      <c r="K91" s="204"/>
      <c r="L91" s="209"/>
      <c r="M91" s="210"/>
      <c r="N91" s="211"/>
      <c r="O91" s="211"/>
      <c r="P91" s="212">
        <f>SUM(P92:P93)</f>
        <v>0</v>
      </c>
      <c r="Q91" s="211"/>
      <c r="R91" s="212">
        <f>SUM(R92:R93)</f>
        <v>0</v>
      </c>
      <c r="S91" s="211"/>
      <c r="T91" s="213">
        <f>SUM(T92:T93)</f>
        <v>0</v>
      </c>
      <c r="AR91" s="214" t="s">
        <v>121</v>
      </c>
      <c r="AT91" s="215" t="s">
        <v>71</v>
      </c>
      <c r="AU91" s="215" t="s">
        <v>80</v>
      </c>
      <c r="AY91" s="214" t="s">
        <v>122</v>
      </c>
      <c r="BK91" s="216">
        <f>SUM(BK92:BK93)</f>
        <v>0</v>
      </c>
    </row>
    <row r="92" s="1" customFormat="1" ht="16.5" customHeight="1">
      <c r="B92" s="44"/>
      <c r="C92" s="219" t="s">
        <v>149</v>
      </c>
      <c r="D92" s="219" t="s">
        <v>125</v>
      </c>
      <c r="E92" s="220" t="s">
        <v>150</v>
      </c>
      <c r="F92" s="221" t="s">
        <v>151</v>
      </c>
      <c r="G92" s="222" t="s">
        <v>128</v>
      </c>
      <c r="H92" s="223">
        <v>1</v>
      </c>
      <c r="I92" s="224"/>
      <c r="J92" s="225">
        <f>ROUND(I92*H92,2)</f>
        <v>0</v>
      </c>
      <c r="K92" s="221" t="s">
        <v>129</v>
      </c>
      <c r="L92" s="70"/>
      <c r="M92" s="226" t="s">
        <v>21</v>
      </c>
      <c r="N92" s="227" t="s">
        <v>43</v>
      </c>
      <c r="O92" s="45"/>
      <c r="P92" s="228">
        <f>O92*H92</f>
        <v>0</v>
      </c>
      <c r="Q92" s="228">
        <v>0</v>
      </c>
      <c r="R92" s="228">
        <f>Q92*H92</f>
        <v>0</v>
      </c>
      <c r="S92" s="228">
        <v>0</v>
      </c>
      <c r="T92" s="229">
        <f>S92*H92</f>
        <v>0</v>
      </c>
      <c r="AR92" s="22" t="s">
        <v>130</v>
      </c>
      <c r="AT92" s="22" t="s">
        <v>125</v>
      </c>
      <c r="AU92" s="22" t="s">
        <v>82</v>
      </c>
      <c r="AY92" s="22" t="s">
        <v>122</v>
      </c>
      <c r="BE92" s="230">
        <f>IF(N92="základní",J92,0)</f>
        <v>0</v>
      </c>
      <c r="BF92" s="230">
        <f>IF(N92="snížená",J92,0)</f>
        <v>0</v>
      </c>
      <c r="BG92" s="230">
        <f>IF(N92="zákl. přenesená",J92,0)</f>
        <v>0</v>
      </c>
      <c r="BH92" s="230">
        <f>IF(N92="sníž. přenesená",J92,0)</f>
        <v>0</v>
      </c>
      <c r="BI92" s="230">
        <f>IF(N92="nulová",J92,0)</f>
        <v>0</v>
      </c>
      <c r="BJ92" s="22" t="s">
        <v>80</v>
      </c>
      <c r="BK92" s="230">
        <f>ROUND(I92*H92,2)</f>
        <v>0</v>
      </c>
      <c r="BL92" s="22" t="s">
        <v>130</v>
      </c>
      <c r="BM92" s="22" t="s">
        <v>152</v>
      </c>
    </row>
    <row r="93" s="1" customFormat="1" ht="16.5" customHeight="1">
      <c r="B93" s="44"/>
      <c r="C93" s="219" t="s">
        <v>153</v>
      </c>
      <c r="D93" s="219" t="s">
        <v>125</v>
      </c>
      <c r="E93" s="220" t="s">
        <v>154</v>
      </c>
      <c r="F93" s="221" t="s">
        <v>155</v>
      </c>
      <c r="G93" s="222" t="s">
        <v>128</v>
      </c>
      <c r="H93" s="223">
        <v>1</v>
      </c>
      <c r="I93" s="224"/>
      <c r="J93" s="225">
        <f>ROUND(I93*H93,2)</f>
        <v>0</v>
      </c>
      <c r="K93" s="221" t="s">
        <v>129</v>
      </c>
      <c r="L93" s="70"/>
      <c r="M93" s="226" t="s">
        <v>21</v>
      </c>
      <c r="N93" s="227" t="s">
        <v>43</v>
      </c>
      <c r="O93" s="45"/>
      <c r="P93" s="228">
        <f>O93*H93</f>
        <v>0</v>
      </c>
      <c r="Q93" s="228">
        <v>0</v>
      </c>
      <c r="R93" s="228">
        <f>Q93*H93</f>
        <v>0</v>
      </c>
      <c r="S93" s="228">
        <v>0</v>
      </c>
      <c r="T93" s="229">
        <f>S93*H93</f>
        <v>0</v>
      </c>
      <c r="AR93" s="22" t="s">
        <v>130</v>
      </c>
      <c r="AT93" s="22" t="s">
        <v>125</v>
      </c>
      <c r="AU93" s="22" t="s">
        <v>82</v>
      </c>
      <c r="AY93" s="22" t="s">
        <v>122</v>
      </c>
      <c r="BE93" s="230">
        <f>IF(N93="základní",J93,0)</f>
        <v>0</v>
      </c>
      <c r="BF93" s="230">
        <f>IF(N93="snížená",J93,0)</f>
        <v>0</v>
      </c>
      <c r="BG93" s="230">
        <f>IF(N93="zákl. přenesená",J93,0)</f>
        <v>0</v>
      </c>
      <c r="BH93" s="230">
        <f>IF(N93="sníž. přenesená",J93,0)</f>
        <v>0</v>
      </c>
      <c r="BI93" s="230">
        <f>IF(N93="nulová",J93,0)</f>
        <v>0</v>
      </c>
      <c r="BJ93" s="22" t="s">
        <v>80</v>
      </c>
      <c r="BK93" s="230">
        <f>ROUND(I93*H93,2)</f>
        <v>0</v>
      </c>
      <c r="BL93" s="22" t="s">
        <v>130</v>
      </c>
      <c r="BM93" s="22" t="s">
        <v>156</v>
      </c>
    </row>
    <row r="94" s="10" customFormat="1" ht="29.88" customHeight="1">
      <c r="B94" s="203"/>
      <c r="C94" s="204"/>
      <c r="D94" s="205" t="s">
        <v>71</v>
      </c>
      <c r="E94" s="217" t="s">
        <v>157</v>
      </c>
      <c r="F94" s="217" t="s">
        <v>158</v>
      </c>
      <c r="G94" s="204"/>
      <c r="H94" s="204"/>
      <c r="I94" s="207"/>
      <c r="J94" s="218">
        <f>BK94</f>
        <v>0</v>
      </c>
      <c r="K94" s="204"/>
      <c r="L94" s="209"/>
      <c r="M94" s="210"/>
      <c r="N94" s="211"/>
      <c r="O94" s="211"/>
      <c r="P94" s="212">
        <f>P95</f>
        <v>0</v>
      </c>
      <c r="Q94" s="211"/>
      <c r="R94" s="212">
        <f>R95</f>
        <v>0</v>
      </c>
      <c r="S94" s="211"/>
      <c r="T94" s="213">
        <f>T95</f>
        <v>0</v>
      </c>
      <c r="AR94" s="214" t="s">
        <v>121</v>
      </c>
      <c r="AT94" s="215" t="s">
        <v>71</v>
      </c>
      <c r="AU94" s="215" t="s">
        <v>80</v>
      </c>
      <c r="AY94" s="214" t="s">
        <v>122</v>
      </c>
      <c r="BK94" s="216">
        <f>BK95</f>
        <v>0</v>
      </c>
    </row>
    <row r="95" s="1" customFormat="1" ht="16.5" customHeight="1">
      <c r="B95" s="44"/>
      <c r="C95" s="219" t="s">
        <v>159</v>
      </c>
      <c r="D95" s="219" t="s">
        <v>125</v>
      </c>
      <c r="E95" s="220" t="s">
        <v>160</v>
      </c>
      <c r="F95" s="221" t="s">
        <v>161</v>
      </c>
      <c r="G95" s="222" t="s">
        <v>128</v>
      </c>
      <c r="H95" s="223">
        <v>1</v>
      </c>
      <c r="I95" s="224"/>
      <c r="J95" s="225">
        <f>ROUND(I95*H95,2)</f>
        <v>0</v>
      </c>
      <c r="K95" s="221" t="s">
        <v>129</v>
      </c>
      <c r="L95" s="70"/>
      <c r="M95" s="226" t="s">
        <v>21</v>
      </c>
      <c r="N95" s="227" t="s">
        <v>43</v>
      </c>
      <c r="O95" s="45"/>
      <c r="P95" s="228">
        <f>O95*H95</f>
        <v>0</v>
      </c>
      <c r="Q95" s="228">
        <v>0</v>
      </c>
      <c r="R95" s="228">
        <f>Q95*H95</f>
        <v>0</v>
      </c>
      <c r="S95" s="228">
        <v>0</v>
      </c>
      <c r="T95" s="229">
        <f>S95*H95</f>
        <v>0</v>
      </c>
      <c r="AR95" s="22" t="s">
        <v>130</v>
      </c>
      <c r="AT95" s="22" t="s">
        <v>125</v>
      </c>
      <c r="AU95" s="22" t="s">
        <v>82</v>
      </c>
      <c r="AY95" s="22" t="s">
        <v>122</v>
      </c>
      <c r="BE95" s="230">
        <f>IF(N95="základní",J95,0)</f>
        <v>0</v>
      </c>
      <c r="BF95" s="230">
        <f>IF(N95="snížená",J95,0)</f>
        <v>0</v>
      </c>
      <c r="BG95" s="230">
        <f>IF(N95="zákl. přenesená",J95,0)</f>
        <v>0</v>
      </c>
      <c r="BH95" s="230">
        <f>IF(N95="sníž. přenesená",J95,0)</f>
        <v>0</v>
      </c>
      <c r="BI95" s="230">
        <f>IF(N95="nulová",J95,0)</f>
        <v>0</v>
      </c>
      <c r="BJ95" s="22" t="s">
        <v>80</v>
      </c>
      <c r="BK95" s="230">
        <f>ROUND(I95*H95,2)</f>
        <v>0</v>
      </c>
      <c r="BL95" s="22" t="s">
        <v>130</v>
      </c>
      <c r="BM95" s="22" t="s">
        <v>162</v>
      </c>
    </row>
    <row r="96" s="10" customFormat="1" ht="29.88" customHeight="1">
      <c r="B96" s="203"/>
      <c r="C96" s="204"/>
      <c r="D96" s="205" t="s">
        <v>71</v>
      </c>
      <c r="E96" s="217" t="s">
        <v>163</v>
      </c>
      <c r="F96" s="217" t="s">
        <v>164</v>
      </c>
      <c r="G96" s="204"/>
      <c r="H96" s="204"/>
      <c r="I96" s="207"/>
      <c r="J96" s="218">
        <f>BK96</f>
        <v>0</v>
      </c>
      <c r="K96" s="204"/>
      <c r="L96" s="209"/>
      <c r="M96" s="210"/>
      <c r="N96" s="211"/>
      <c r="O96" s="211"/>
      <c r="P96" s="212">
        <f>P97</f>
        <v>0</v>
      </c>
      <c r="Q96" s="211"/>
      <c r="R96" s="212">
        <f>R97</f>
        <v>0</v>
      </c>
      <c r="S96" s="211"/>
      <c r="T96" s="213">
        <f>T97</f>
        <v>0</v>
      </c>
      <c r="AR96" s="214" t="s">
        <v>121</v>
      </c>
      <c r="AT96" s="215" t="s">
        <v>71</v>
      </c>
      <c r="AU96" s="215" t="s">
        <v>80</v>
      </c>
      <c r="AY96" s="214" t="s">
        <v>122</v>
      </c>
      <c r="BK96" s="216">
        <f>BK97</f>
        <v>0</v>
      </c>
    </row>
    <row r="97" s="1" customFormat="1" ht="25.5" customHeight="1">
      <c r="B97" s="44"/>
      <c r="C97" s="219" t="s">
        <v>165</v>
      </c>
      <c r="D97" s="219" t="s">
        <v>125</v>
      </c>
      <c r="E97" s="220" t="s">
        <v>166</v>
      </c>
      <c r="F97" s="221" t="s">
        <v>167</v>
      </c>
      <c r="G97" s="222" t="s">
        <v>128</v>
      </c>
      <c r="H97" s="223">
        <v>1</v>
      </c>
      <c r="I97" s="224"/>
      <c r="J97" s="225">
        <f>ROUND(I97*H97,2)</f>
        <v>0</v>
      </c>
      <c r="K97" s="221" t="s">
        <v>129</v>
      </c>
      <c r="L97" s="70"/>
      <c r="M97" s="226" t="s">
        <v>21</v>
      </c>
      <c r="N97" s="231" t="s">
        <v>43</v>
      </c>
      <c r="O97" s="232"/>
      <c r="P97" s="233">
        <f>O97*H97</f>
        <v>0</v>
      </c>
      <c r="Q97" s="233">
        <v>0</v>
      </c>
      <c r="R97" s="233">
        <f>Q97*H97</f>
        <v>0</v>
      </c>
      <c r="S97" s="233">
        <v>0</v>
      </c>
      <c r="T97" s="234">
        <f>S97*H97</f>
        <v>0</v>
      </c>
      <c r="AR97" s="22" t="s">
        <v>130</v>
      </c>
      <c r="AT97" s="22" t="s">
        <v>125</v>
      </c>
      <c r="AU97" s="22" t="s">
        <v>82</v>
      </c>
      <c r="AY97" s="22" t="s">
        <v>122</v>
      </c>
      <c r="BE97" s="230">
        <f>IF(N97="základní",J97,0)</f>
        <v>0</v>
      </c>
      <c r="BF97" s="230">
        <f>IF(N97="snížená",J97,0)</f>
        <v>0</v>
      </c>
      <c r="BG97" s="230">
        <f>IF(N97="zákl. přenesená",J97,0)</f>
        <v>0</v>
      </c>
      <c r="BH97" s="230">
        <f>IF(N97="sníž. přenesená",J97,0)</f>
        <v>0</v>
      </c>
      <c r="BI97" s="230">
        <f>IF(N97="nulová",J97,0)</f>
        <v>0</v>
      </c>
      <c r="BJ97" s="22" t="s">
        <v>80</v>
      </c>
      <c r="BK97" s="230">
        <f>ROUND(I97*H97,2)</f>
        <v>0</v>
      </c>
      <c r="BL97" s="22" t="s">
        <v>130</v>
      </c>
      <c r="BM97" s="22" t="s">
        <v>168</v>
      </c>
    </row>
    <row r="98" s="1" customFormat="1" ht="6.96" customHeight="1">
      <c r="B98" s="65"/>
      <c r="C98" s="66"/>
      <c r="D98" s="66"/>
      <c r="E98" s="66"/>
      <c r="F98" s="66"/>
      <c r="G98" s="66"/>
      <c r="H98" s="66"/>
      <c r="I98" s="164"/>
      <c r="J98" s="66"/>
      <c r="K98" s="66"/>
      <c r="L98" s="70"/>
    </row>
  </sheetData>
  <sheetProtection sheet="1" autoFilter="0" formatColumns="0" formatRows="0" objects="1" scenarios="1" spinCount="100000" saltValue="qP1NKkkYfA08HoEESbfdoLPX+RpsHCvuh7lOI+xw/ef2Y/mn+5BSV6SSpdXg7WeYOUUM88Sua7C9FfupLAx7xQ==" hashValue="ZWyiSaK+JLDBdWf/5SL/nyajIzZ46JODgu6i+n1ZbGYSIr9XSLV1kKbBzhr1DDDgj4r12N+po9XPcjm/c2hnzw==" algorithmName="SHA-512" password="CC35"/>
  <autoFilter ref="C81:K9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86</v>
      </c>
      <c r="G1" s="137" t="s">
        <v>87</v>
      </c>
      <c r="H1" s="137"/>
      <c r="I1" s="138"/>
      <c r="J1" s="137" t="s">
        <v>88</v>
      </c>
      <c r="K1" s="136" t="s">
        <v>89</v>
      </c>
      <c r="L1" s="137" t="s">
        <v>90</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85</v>
      </c>
    </row>
    <row r="3" ht="6.96" customHeight="1">
      <c r="B3" s="23"/>
      <c r="C3" s="24"/>
      <c r="D3" s="24"/>
      <c r="E3" s="24"/>
      <c r="F3" s="24"/>
      <c r="G3" s="24"/>
      <c r="H3" s="24"/>
      <c r="I3" s="139"/>
      <c r="J3" s="24"/>
      <c r="K3" s="25"/>
      <c r="AT3" s="22" t="s">
        <v>82</v>
      </c>
    </row>
    <row r="4" ht="36.96" customHeight="1">
      <c r="B4" s="26"/>
      <c r="C4" s="27"/>
      <c r="D4" s="28" t="s">
        <v>91</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zakázky'!K6</f>
        <v>Stavební úpravy, ul. Karlova, Varnsdorf - I. etapa</v>
      </c>
      <c r="F7" s="38"/>
      <c r="G7" s="38"/>
      <c r="H7" s="38"/>
      <c r="I7" s="140"/>
      <c r="J7" s="27"/>
      <c r="K7" s="29"/>
    </row>
    <row r="8" s="1" customFormat="1">
      <c r="B8" s="44"/>
      <c r="C8" s="45"/>
      <c r="D8" s="38" t="s">
        <v>92</v>
      </c>
      <c r="E8" s="45"/>
      <c r="F8" s="45"/>
      <c r="G8" s="45"/>
      <c r="H8" s="45"/>
      <c r="I8" s="142"/>
      <c r="J8" s="45"/>
      <c r="K8" s="49"/>
    </row>
    <row r="9" s="1" customFormat="1" ht="36.96" customHeight="1">
      <c r="B9" s="44"/>
      <c r="C9" s="45"/>
      <c r="D9" s="45"/>
      <c r="E9" s="143" t="s">
        <v>169</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zakázky'!AN8</f>
        <v>29. 8. 2019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21</v>
      </c>
      <c r="K14" s="49"/>
    </row>
    <row r="15" s="1" customFormat="1" ht="18" customHeight="1">
      <c r="B15" s="44"/>
      <c r="C15" s="45"/>
      <c r="D15" s="45"/>
      <c r="E15" s="33" t="s">
        <v>29</v>
      </c>
      <c r="F15" s="45"/>
      <c r="G15" s="45"/>
      <c r="H15" s="45"/>
      <c r="I15" s="144" t="s">
        <v>30</v>
      </c>
      <c r="J15" s="33" t="s">
        <v>21</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zakázky'!AN13="Vyplň údaj","",IF('Rekapitulace zakázky'!AN13="","",'Rekapitulace zakázky'!AN13))</f>
        <v/>
      </c>
      <c r="K17" s="49"/>
    </row>
    <row r="18" s="1" customFormat="1" ht="18" customHeight="1">
      <c r="B18" s="44"/>
      <c r="C18" s="45"/>
      <c r="D18" s="45"/>
      <c r="E18" s="33" t="str">
        <f>IF('Rekapitulace zakázky'!E14="Vyplň údaj","",IF('Rekapitulace zakázky'!E14="","",'Rekapitulace zakázky'!E14))</f>
        <v/>
      </c>
      <c r="F18" s="45"/>
      <c r="G18" s="45"/>
      <c r="H18" s="45"/>
      <c r="I18" s="144" t="s">
        <v>30</v>
      </c>
      <c r="J18" s="33" t="str">
        <f>IF('Rekapitulace zakázky'!AN14="Vyplň údaj","",IF('Rekapitulace zakázky'!AN14="","",'Rekapitulace zakázky'!AN14))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34</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36</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38</v>
      </c>
      <c r="E27" s="45"/>
      <c r="F27" s="45"/>
      <c r="G27" s="45"/>
      <c r="H27" s="45"/>
      <c r="I27" s="142"/>
      <c r="J27" s="153">
        <f>ROUND(J87,2)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40</v>
      </c>
      <c r="G29" s="45"/>
      <c r="H29" s="45"/>
      <c r="I29" s="154" t="s">
        <v>39</v>
      </c>
      <c r="J29" s="50" t="s">
        <v>41</v>
      </c>
      <c r="K29" s="49"/>
    </row>
    <row r="30" s="1" customFormat="1" ht="14.4" customHeight="1">
      <c r="B30" s="44"/>
      <c r="C30" s="45"/>
      <c r="D30" s="53" t="s">
        <v>42</v>
      </c>
      <c r="E30" s="53" t="s">
        <v>43</v>
      </c>
      <c r="F30" s="155">
        <f>ROUND(SUM(BE87:BE431), 2)</f>
        <v>0</v>
      </c>
      <c r="G30" s="45"/>
      <c r="H30" s="45"/>
      <c r="I30" s="156">
        <v>0.20999999999999999</v>
      </c>
      <c r="J30" s="155">
        <f>ROUND(ROUND((SUM(BE87:BE431)), 2)*I30, 2)</f>
        <v>0</v>
      </c>
      <c r="K30" s="49"/>
    </row>
    <row r="31" s="1" customFormat="1" ht="14.4" customHeight="1">
      <c r="B31" s="44"/>
      <c r="C31" s="45"/>
      <c r="D31" s="45"/>
      <c r="E31" s="53" t="s">
        <v>44</v>
      </c>
      <c r="F31" s="155">
        <f>ROUND(SUM(BF87:BF431), 2)</f>
        <v>0</v>
      </c>
      <c r="G31" s="45"/>
      <c r="H31" s="45"/>
      <c r="I31" s="156">
        <v>0.14999999999999999</v>
      </c>
      <c r="J31" s="155">
        <f>ROUND(ROUND((SUM(BF87:BF431)), 2)*I31, 2)</f>
        <v>0</v>
      </c>
      <c r="K31" s="49"/>
    </row>
    <row r="32" hidden="1" s="1" customFormat="1" ht="14.4" customHeight="1">
      <c r="B32" s="44"/>
      <c r="C32" s="45"/>
      <c r="D32" s="45"/>
      <c r="E32" s="53" t="s">
        <v>45</v>
      </c>
      <c r="F32" s="155">
        <f>ROUND(SUM(BG87:BG431), 2)</f>
        <v>0</v>
      </c>
      <c r="G32" s="45"/>
      <c r="H32" s="45"/>
      <c r="I32" s="156">
        <v>0.20999999999999999</v>
      </c>
      <c r="J32" s="155">
        <v>0</v>
      </c>
      <c r="K32" s="49"/>
    </row>
    <row r="33" hidden="1" s="1" customFormat="1" ht="14.4" customHeight="1">
      <c r="B33" s="44"/>
      <c r="C33" s="45"/>
      <c r="D33" s="45"/>
      <c r="E33" s="53" t="s">
        <v>46</v>
      </c>
      <c r="F33" s="155">
        <f>ROUND(SUM(BH87:BH431), 2)</f>
        <v>0</v>
      </c>
      <c r="G33" s="45"/>
      <c r="H33" s="45"/>
      <c r="I33" s="156">
        <v>0.14999999999999999</v>
      </c>
      <c r="J33" s="155">
        <v>0</v>
      </c>
      <c r="K33" s="49"/>
    </row>
    <row r="34" hidden="1" s="1" customFormat="1" ht="14.4" customHeight="1">
      <c r="B34" s="44"/>
      <c r="C34" s="45"/>
      <c r="D34" s="45"/>
      <c r="E34" s="53" t="s">
        <v>47</v>
      </c>
      <c r="F34" s="155">
        <f>ROUND(SUM(BI87:BI431),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48</v>
      </c>
      <c r="E36" s="96"/>
      <c r="F36" s="96"/>
      <c r="G36" s="159" t="s">
        <v>49</v>
      </c>
      <c r="H36" s="160" t="s">
        <v>50</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94</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ul. Karlova, Varnsdorf - I. etapa</v>
      </c>
      <c r="F45" s="38"/>
      <c r="G45" s="38"/>
      <c r="H45" s="38"/>
      <c r="I45" s="142"/>
      <c r="J45" s="45"/>
      <c r="K45" s="49"/>
    </row>
    <row r="46" s="1" customFormat="1" ht="14.4" customHeight="1">
      <c r="B46" s="44"/>
      <c r="C46" s="38" t="s">
        <v>92</v>
      </c>
      <c r="D46" s="45"/>
      <c r="E46" s="45"/>
      <c r="F46" s="45"/>
      <c r="G46" s="45"/>
      <c r="H46" s="45"/>
      <c r="I46" s="142"/>
      <c r="J46" s="45"/>
      <c r="K46" s="49"/>
    </row>
    <row r="47" s="1" customFormat="1" ht="17.25" customHeight="1">
      <c r="B47" s="44"/>
      <c r="C47" s="45"/>
      <c r="D47" s="45"/>
      <c r="E47" s="143" t="str">
        <f>E9</f>
        <v>SO 101 - Místní komunikace - I. etapa (000-480 m)</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k.ú. Varnsdorf</v>
      </c>
      <c r="G49" s="45"/>
      <c r="H49" s="45"/>
      <c r="I49" s="144" t="s">
        <v>25</v>
      </c>
      <c r="J49" s="145" t="str">
        <f>IF(J12="","",J12)</f>
        <v>29. 8. 2019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Mesto Varnsdorf</v>
      </c>
      <c r="G51" s="45"/>
      <c r="H51" s="45"/>
      <c r="I51" s="144" t="s">
        <v>33</v>
      </c>
      <c r="J51" s="42" t="str">
        <f>E21</f>
        <v>ProProjekt s.r.o.</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95</v>
      </c>
      <c r="D54" s="157"/>
      <c r="E54" s="157"/>
      <c r="F54" s="157"/>
      <c r="G54" s="157"/>
      <c r="H54" s="157"/>
      <c r="I54" s="171"/>
      <c r="J54" s="172" t="s">
        <v>96</v>
      </c>
      <c r="K54" s="173"/>
    </row>
    <row r="55" s="1" customFormat="1" ht="10.32" customHeight="1">
      <c r="B55" s="44"/>
      <c r="C55" s="45"/>
      <c r="D55" s="45"/>
      <c r="E55" s="45"/>
      <c r="F55" s="45"/>
      <c r="G55" s="45"/>
      <c r="H55" s="45"/>
      <c r="I55" s="142"/>
      <c r="J55" s="45"/>
      <c r="K55" s="49"/>
    </row>
    <row r="56" s="1" customFormat="1" ht="29.28" customHeight="1">
      <c r="B56" s="44"/>
      <c r="C56" s="174" t="s">
        <v>97</v>
      </c>
      <c r="D56" s="45"/>
      <c r="E56" s="45"/>
      <c r="F56" s="45"/>
      <c r="G56" s="45"/>
      <c r="H56" s="45"/>
      <c r="I56" s="142"/>
      <c r="J56" s="153">
        <f>J87</f>
        <v>0</v>
      </c>
      <c r="K56" s="49"/>
      <c r="AU56" s="22" t="s">
        <v>98</v>
      </c>
    </row>
    <row r="57" s="7" customFormat="1" ht="24.96" customHeight="1">
      <c r="B57" s="175"/>
      <c r="C57" s="176"/>
      <c r="D57" s="177" t="s">
        <v>170</v>
      </c>
      <c r="E57" s="178"/>
      <c r="F57" s="178"/>
      <c r="G57" s="178"/>
      <c r="H57" s="178"/>
      <c r="I57" s="179"/>
      <c r="J57" s="180">
        <f>J88</f>
        <v>0</v>
      </c>
      <c r="K57" s="181"/>
    </row>
    <row r="58" s="8" customFormat="1" ht="19.92" customHeight="1">
      <c r="B58" s="182"/>
      <c r="C58" s="183"/>
      <c r="D58" s="184" t="s">
        <v>171</v>
      </c>
      <c r="E58" s="185"/>
      <c r="F58" s="185"/>
      <c r="G58" s="185"/>
      <c r="H58" s="185"/>
      <c r="I58" s="186"/>
      <c r="J58" s="187">
        <f>J89</f>
        <v>0</v>
      </c>
      <c r="K58" s="188"/>
    </row>
    <row r="59" s="8" customFormat="1" ht="19.92" customHeight="1">
      <c r="B59" s="182"/>
      <c r="C59" s="183"/>
      <c r="D59" s="184" t="s">
        <v>172</v>
      </c>
      <c r="E59" s="185"/>
      <c r="F59" s="185"/>
      <c r="G59" s="185"/>
      <c r="H59" s="185"/>
      <c r="I59" s="186"/>
      <c r="J59" s="187">
        <f>J232</f>
        <v>0</v>
      </c>
      <c r="K59" s="188"/>
    </row>
    <row r="60" s="8" customFormat="1" ht="19.92" customHeight="1">
      <c r="B60" s="182"/>
      <c r="C60" s="183"/>
      <c r="D60" s="184" t="s">
        <v>173</v>
      </c>
      <c r="E60" s="185"/>
      <c r="F60" s="185"/>
      <c r="G60" s="185"/>
      <c r="H60" s="185"/>
      <c r="I60" s="186"/>
      <c r="J60" s="187">
        <f>J238</f>
        <v>0</v>
      </c>
      <c r="K60" s="188"/>
    </row>
    <row r="61" s="8" customFormat="1" ht="19.92" customHeight="1">
      <c r="B61" s="182"/>
      <c r="C61" s="183"/>
      <c r="D61" s="184" t="s">
        <v>174</v>
      </c>
      <c r="E61" s="185"/>
      <c r="F61" s="185"/>
      <c r="G61" s="185"/>
      <c r="H61" s="185"/>
      <c r="I61" s="186"/>
      <c r="J61" s="187">
        <f>J241</f>
        <v>0</v>
      </c>
      <c r="K61" s="188"/>
    </row>
    <row r="62" s="8" customFormat="1" ht="19.92" customHeight="1">
      <c r="B62" s="182"/>
      <c r="C62" s="183"/>
      <c r="D62" s="184" t="s">
        <v>175</v>
      </c>
      <c r="E62" s="185"/>
      <c r="F62" s="185"/>
      <c r="G62" s="185"/>
      <c r="H62" s="185"/>
      <c r="I62" s="186"/>
      <c r="J62" s="187">
        <f>J247</f>
        <v>0</v>
      </c>
      <c r="K62" s="188"/>
    </row>
    <row r="63" s="8" customFormat="1" ht="19.92" customHeight="1">
      <c r="B63" s="182"/>
      <c r="C63" s="183"/>
      <c r="D63" s="184" t="s">
        <v>176</v>
      </c>
      <c r="E63" s="185"/>
      <c r="F63" s="185"/>
      <c r="G63" s="185"/>
      <c r="H63" s="185"/>
      <c r="I63" s="186"/>
      <c r="J63" s="187">
        <f>J305</f>
        <v>0</v>
      </c>
      <c r="K63" s="188"/>
    </row>
    <row r="64" s="8" customFormat="1" ht="19.92" customHeight="1">
      <c r="B64" s="182"/>
      <c r="C64" s="183"/>
      <c r="D64" s="184" t="s">
        <v>177</v>
      </c>
      <c r="E64" s="185"/>
      <c r="F64" s="185"/>
      <c r="G64" s="185"/>
      <c r="H64" s="185"/>
      <c r="I64" s="186"/>
      <c r="J64" s="187">
        <f>J308</f>
        <v>0</v>
      </c>
      <c r="K64" s="188"/>
    </row>
    <row r="65" s="8" customFormat="1" ht="19.92" customHeight="1">
      <c r="B65" s="182"/>
      <c r="C65" s="183"/>
      <c r="D65" s="184" t="s">
        <v>178</v>
      </c>
      <c r="E65" s="185"/>
      <c r="F65" s="185"/>
      <c r="G65" s="185"/>
      <c r="H65" s="185"/>
      <c r="I65" s="186"/>
      <c r="J65" s="187">
        <f>J335</f>
        <v>0</v>
      </c>
      <c r="K65" s="188"/>
    </row>
    <row r="66" s="8" customFormat="1" ht="19.92" customHeight="1">
      <c r="B66" s="182"/>
      <c r="C66" s="183"/>
      <c r="D66" s="184" t="s">
        <v>179</v>
      </c>
      <c r="E66" s="185"/>
      <c r="F66" s="185"/>
      <c r="G66" s="185"/>
      <c r="H66" s="185"/>
      <c r="I66" s="186"/>
      <c r="J66" s="187">
        <f>J403</f>
        <v>0</v>
      </c>
      <c r="K66" s="188"/>
    </row>
    <row r="67" s="8" customFormat="1" ht="19.92" customHeight="1">
      <c r="B67" s="182"/>
      <c r="C67" s="183"/>
      <c r="D67" s="184" t="s">
        <v>180</v>
      </c>
      <c r="E67" s="185"/>
      <c r="F67" s="185"/>
      <c r="G67" s="185"/>
      <c r="H67" s="185"/>
      <c r="I67" s="186"/>
      <c r="J67" s="187">
        <f>J429</f>
        <v>0</v>
      </c>
      <c r="K67" s="188"/>
    </row>
    <row r="68" s="1" customFormat="1" ht="21.84" customHeight="1">
      <c r="B68" s="44"/>
      <c r="C68" s="45"/>
      <c r="D68" s="45"/>
      <c r="E68" s="45"/>
      <c r="F68" s="45"/>
      <c r="G68" s="45"/>
      <c r="H68" s="45"/>
      <c r="I68" s="142"/>
      <c r="J68" s="45"/>
      <c r="K68" s="49"/>
    </row>
    <row r="69" s="1" customFormat="1" ht="6.96" customHeight="1">
      <c r="B69" s="65"/>
      <c r="C69" s="66"/>
      <c r="D69" s="66"/>
      <c r="E69" s="66"/>
      <c r="F69" s="66"/>
      <c r="G69" s="66"/>
      <c r="H69" s="66"/>
      <c r="I69" s="164"/>
      <c r="J69" s="66"/>
      <c r="K69" s="67"/>
    </row>
    <row r="73" s="1" customFormat="1" ht="6.96" customHeight="1">
      <c r="B73" s="68"/>
      <c r="C73" s="69"/>
      <c r="D73" s="69"/>
      <c r="E73" s="69"/>
      <c r="F73" s="69"/>
      <c r="G73" s="69"/>
      <c r="H73" s="69"/>
      <c r="I73" s="167"/>
      <c r="J73" s="69"/>
      <c r="K73" s="69"/>
      <c r="L73" s="70"/>
    </row>
    <row r="74" s="1" customFormat="1" ht="36.96" customHeight="1">
      <c r="B74" s="44"/>
      <c r="C74" s="71" t="s">
        <v>105</v>
      </c>
      <c r="D74" s="72"/>
      <c r="E74" s="72"/>
      <c r="F74" s="72"/>
      <c r="G74" s="72"/>
      <c r="H74" s="72"/>
      <c r="I74" s="189"/>
      <c r="J74" s="72"/>
      <c r="K74" s="72"/>
      <c r="L74" s="70"/>
    </row>
    <row r="75" s="1" customFormat="1" ht="6.96" customHeight="1">
      <c r="B75" s="44"/>
      <c r="C75" s="72"/>
      <c r="D75" s="72"/>
      <c r="E75" s="72"/>
      <c r="F75" s="72"/>
      <c r="G75" s="72"/>
      <c r="H75" s="72"/>
      <c r="I75" s="189"/>
      <c r="J75" s="72"/>
      <c r="K75" s="72"/>
      <c r="L75" s="70"/>
    </row>
    <row r="76" s="1" customFormat="1" ht="14.4" customHeight="1">
      <c r="B76" s="44"/>
      <c r="C76" s="74" t="s">
        <v>18</v>
      </c>
      <c r="D76" s="72"/>
      <c r="E76" s="72"/>
      <c r="F76" s="72"/>
      <c r="G76" s="72"/>
      <c r="H76" s="72"/>
      <c r="I76" s="189"/>
      <c r="J76" s="72"/>
      <c r="K76" s="72"/>
      <c r="L76" s="70"/>
    </row>
    <row r="77" s="1" customFormat="1" ht="16.5" customHeight="1">
      <c r="B77" s="44"/>
      <c r="C77" s="72"/>
      <c r="D77" s="72"/>
      <c r="E77" s="190" t="str">
        <f>E7</f>
        <v>Stavební úpravy, ul. Karlova, Varnsdorf - I. etapa</v>
      </c>
      <c r="F77" s="74"/>
      <c r="G77" s="74"/>
      <c r="H77" s="74"/>
      <c r="I77" s="189"/>
      <c r="J77" s="72"/>
      <c r="K77" s="72"/>
      <c r="L77" s="70"/>
    </row>
    <row r="78" s="1" customFormat="1" ht="14.4" customHeight="1">
      <c r="B78" s="44"/>
      <c r="C78" s="74" t="s">
        <v>92</v>
      </c>
      <c r="D78" s="72"/>
      <c r="E78" s="72"/>
      <c r="F78" s="72"/>
      <c r="G78" s="72"/>
      <c r="H78" s="72"/>
      <c r="I78" s="189"/>
      <c r="J78" s="72"/>
      <c r="K78" s="72"/>
      <c r="L78" s="70"/>
    </row>
    <row r="79" s="1" customFormat="1" ht="17.25" customHeight="1">
      <c r="B79" s="44"/>
      <c r="C79" s="72"/>
      <c r="D79" s="72"/>
      <c r="E79" s="80" t="str">
        <f>E9</f>
        <v>SO 101 - Místní komunikace - I. etapa (000-480 m)</v>
      </c>
      <c r="F79" s="72"/>
      <c r="G79" s="72"/>
      <c r="H79" s="72"/>
      <c r="I79" s="189"/>
      <c r="J79" s="72"/>
      <c r="K79" s="72"/>
      <c r="L79" s="70"/>
    </row>
    <row r="80" s="1" customFormat="1" ht="6.96" customHeight="1">
      <c r="B80" s="44"/>
      <c r="C80" s="72"/>
      <c r="D80" s="72"/>
      <c r="E80" s="72"/>
      <c r="F80" s="72"/>
      <c r="G80" s="72"/>
      <c r="H80" s="72"/>
      <c r="I80" s="189"/>
      <c r="J80" s="72"/>
      <c r="K80" s="72"/>
      <c r="L80" s="70"/>
    </row>
    <row r="81" s="1" customFormat="1" ht="18" customHeight="1">
      <c r="B81" s="44"/>
      <c r="C81" s="74" t="s">
        <v>23</v>
      </c>
      <c r="D81" s="72"/>
      <c r="E81" s="72"/>
      <c r="F81" s="191" t="str">
        <f>F12</f>
        <v>k.ú. Varnsdorf</v>
      </c>
      <c r="G81" s="72"/>
      <c r="H81" s="72"/>
      <c r="I81" s="192" t="s">
        <v>25</v>
      </c>
      <c r="J81" s="83" t="str">
        <f>IF(J12="","",J12)</f>
        <v>29. 8. 2019</v>
      </c>
      <c r="K81" s="72"/>
      <c r="L81" s="70"/>
    </row>
    <row r="82" s="1" customFormat="1" ht="6.96" customHeight="1">
      <c r="B82" s="44"/>
      <c r="C82" s="72"/>
      <c r="D82" s="72"/>
      <c r="E82" s="72"/>
      <c r="F82" s="72"/>
      <c r="G82" s="72"/>
      <c r="H82" s="72"/>
      <c r="I82" s="189"/>
      <c r="J82" s="72"/>
      <c r="K82" s="72"/>
      <c r="L82" s="70"/>
    </row>
    <row r="83" s="1" customFormat="1">
      <c r="B83" s="44"/>
      <c r="C83" s="74" t="s">
        <v>27</v>
      </c>
      <c r="D83" s="72"/>
      <c r="E83" s="72"/>
      <c r="F83" s="191" t="str">
        <f>E15</f>
        <v>Mesto Varnsdorf</v>
      </c>
      <c r="G83" s="72"/>
      <c r="H83" s="72"/>
      <c r="I83" s="192" t="s">
        <v>33</v>
      </c>
      <c r="J83" s="191" t="str">
        <f>E21</f>
        <v>ProProjekt s.r.o.</v>
      </c>
      <c r="K83" s="72"/>
      <c r="L83" s="70"/>
    </row>
    <row r="84" s="1" customFormat="1" ht="14.4" customHeight="1">
      <c r="B84" s="44"/>
      <c r="C84" s="74" t="s">
        <v>31</v>
      </c>
      <c r="D84" s="72"/>
      <c r="E84" s="72"/>
      <c r="F84" s="191" t="str">
        <f>IF(E18="","",E18)</f>
        <v/>
      </c>
      <c r="G84" s="72"/>
      <c r="H84" s="72"/>
      <c r="I84" s="189"/>
      <c r="J84" s="72"/>
      <c r="K84" s="72"/>
      <c r="L84" s="70"/>
    </row>
    <row r="85" s="1" customFormat="1" ht="10.32" customHeight="1">
      <c r="B85" s="44"/>
      <c r="C85" s="72"/>
      <c r="D85" s="72"/>
      <c r="E85" s="72"/>
      <c r="F85" s="72"/>
      <c r="G85" s="72"/>
      <c r="H85" s="72"/>
      <c r="I85" s="189"/>
      <c r="J85" s="72"/>
      <c r="K85" s="72"/>
      <c r="L85" s="70"/>
    </row>
    <row r="86" s="9" customFormat="1" ht="29.28" customHeight="1">
      <c r="B86" s="193"/>
      <c r="C86" s="194" t="s">
        <v>106</v>
      </c>
      <c r="D86" s="195" t="s">
        <v>57</v>
      </c>
      <c r="E86" s="195" t="s">
        <v>53</v>
      </c>
      <c r="F86" s="195" t="s">
        <v>107</v>
      </c>
      <c r="G86" s="195" t="s">
        <v>108</v>
      </c>
      <c r="H86" s="195" t="s">
        <v>109</v>
      </c>
      <c r="I86" s="196" t="s">
        <v>110</v>
      </c>
      <c r="J86" s="195" t="s">
        <v>96</v>
      </c>
      <c r="K86" s="197" t="s">
        <v>111</v>
      </c>
      <c r="L86" s="198"/>
      <c r="M86" s="100" t="s">
        <v>112</v>
      </c>
      <c r="N86" s="101" t="s">
        <v>42</v>
      </c>
      <c r="O86" s="101" t="s">
        <v>113</v>
      </c>
      <c r="P86" s="101" t="s">
        <v>114</v>
      </c>
      <c r="Q86" s="101" t="s">
        <v>115</v>
      </c>
      <c r="R86" s="101" t="s">
        <v>116</v>
      </c>
      <c r="S86" s="101" t="s">
        <v>117</v>
      </c>
      <c r="T86" s="102" t="s">
        <v>118</v>
      </c>
    </row>
    <row r="87" s="1" customFormat="1" ht="29.28" customHeight="1">
      <c r="B87" s="44"/>
      <c r="C87" s="106" t="s">
        <v>97</v>
      </c>
      <c r="D87" s="72"/>
      <c r="E87" s="72"/>
      <c r="F87" s="72"/>
      <c r="G87" s="72"/>
      <c r="H87" s="72"/>
      <c r="I87" s="189"/>
      <c r="J87" s="199">
        <f>BK87</f>
        <v>0</v>
      </c>
      <c r="K87" s="72"/>
      <c r="L87" s="70"/>
      <c r="M87" s="103"/>
      <c r="N87" s="104"/>
      <c r="O87" s="104"/>
      <c r="P87" s="200">
        <f>P88</f>
        <v>0</v>
      </c>
      <c r="Q87" s="104"/>
      <c r="R87" s="200">
        <f>R88</f>
        <v>2489.064085</v>
      </c>
      <c r="S87" s="104"/>
      <c r="T87" s="201">
        <f>T88</f>
        <v>1636.0888</v>
      </c>
      <c r="AT87" s="22" t="s">
        <v>71</v>
      </c>
      <c r="AU87" s="22" t="s">
        <v>98</v>
      </c>
      <c r="BK87" s="202">
        <f>BK88</f>
        <v>0</v>
      </c>
    </row>
    <row r="88" s="10" customFormat="1" ht="37.44001" customHeight="1">
      <c r="B88" s="203"/>
      <c r="C88" s="204"/>
      <c r="D88" s="205" t="s">
        <v>71</v>
      </c>
      <c r="E88" s="206" t="s">
        <v>181</v>
      </c>
      <c r="F88" s="206" t="s">
        <v>182</v>
      </c>
      <c r="G88" s="204"/>
      <c r="H88" s="204"/>
      <c r="I88" s="207"/>
      <c r="J88" s="208">
        <f>BK88</f>
        <v>0</v>
      </c>
      <c r="K88" s="204"/>
      <c r="L88" s="209"/>
      <c r="M88" s="210"/>
      <c r="N88" s="211"/>
      <c r="O88" s="211"/>
      <c r="P88" s="212">
        <f>P89+P232+P238+P241+P247+P305+P308+P335+P403+P429</f>
        <v>0</v>
      </c>
      <c r="Q88" s="211"/>
      <c r="R88" s="212">
        <f>R89+R232+R238+R241+R247+R305+R308+R335+R403+R429</f>
        <v>2489.064085</v>
      </c>
      <c r="S88" s="211"/>
      <c r="T88" s="213">
        <f>T89+T232+T238+T241+T247+T305+T308+T335+T403+T429</f>
        <v>1636.0888</v>
      </c>
      <c r="AR88" s="214" t="s">
        <v>80</v>
      </c>
      <c r="AT88" s="215" t="s">
        <v>71</v>
      </c>
      <c r="AU88" s="215" t="s">
        <v>72</v>
      </c>
      <c r="AY88" s="214" t="s">
        <v>122</v>
      </c>
      <c r="BK88" s="216">
        <f>BK89+BK232+BK238+BK241+BK247+BK305+BK308+BK335+BK403+BK429</f>
        <v>0</v>
      </c>
    </row>
    <row r="89" s="10" customFormat="1" ht="19.92" customHeight="1">
      <c r="B89" s="203"/>
      <c r="C89" s="204"/>
      <c r="D89" s="205" t="s">
        <v>71</v>
      </c>
      <c r="E89" s="217" t="s">
        <v>80</v>
      </c>
      <c r="F89" s="217" t="s">
        <v>183</v>
      </c>
      <c r="G89" s="204"/>
      <c r="H89" s="204"/>
      <c r="I89" s="207"/>
      <c r="J89" s="218">
        <f>BK89</f>
        <v>0</v>
      </c>
      <c r="K89" s="204"/>
      <c r="L89" s="209"/>
      <c r="M89" s="210"/>
      <c r="N89" s="211"/>
      <c r="O89" s="211"/>
      <c r="P89" s="212">
        <f>SUM(P90:P231)</f>
        <v>0</v>
      </c>
      <c r="Q89" s="211"/>
      <c r="R89" s="212">
        <f>SUM(R90:R231)</f>
        <v>1538.943419</v>
      </c>
      <c r="S89" s="211"/>
      <c r="T89" s="213">
        <f>SUM(T90:T231)</f>
        <v>1630.2156</v>
      </c>
      <c r="AR89" s="214" t="s">
        <v>80</v>
      </c>
      <c r="AT89" s="215" t="s">
        <v>71</v>
      </c>
      <c r="AU89" s="215" t="s">
        <v>80</v>
      </c>
      <c r="AY89" s="214" t="s">
        <v>122</v>
      </c>
      <c r="BK89" s="216">
        <f>SUM(BK90:BK231)</f>
        <v>0</v>
      </c>
    </row>
    <row r="90" s="1" customFormat="1" ht="38.25" customHeight="1">
      <c r="B90" s="44"/>
      <c r="C90" s="219" t="s">
        <v>80</v>
      </c>
      <c r="D90" s="219" t="s">
        <v>125</v>
      </c>
      <c r="E90" s="220" t="s">
        <v>184</v>
      </c>
      <c r="F90" s="221" t="s">
        <v>185</v>
      </c>
      <c r="G90" s="222" t="s">
        <v>186</v>
      </c>
      <c r="H90" s="223">
        <v>230.40000000000001</v>
      </c>
      <c r="I90" s="224"/>
      <c r="J90" s="225">
        <f>ROUND(I90*H90,2)</f>
        <v>0</v>
      </c>
      <c r="K90" s="221" t="s">
        <v>129</v>
      </c>
      <c r="L90" s="70"/>
      <c r="M90" s="226" t="s">
        <v>21</v>
      </c>
      <c r="N90" s="227" t="s">
        <v>43</v>
      </c>
      <c r="O90" s="45"/>
      <c r="P90" s="228">
        <f>O90*H90</f>
        <v>0</v>
      </c>
      <c r="Q90" s="228">
        <v>0</v>
      </c>
      <c r="R90" s="228">
        <f>Q90*H90</f>
        <v>0</v>
      </c>
      <c r="S90" s="228">
        <v>0.26000000000000001</v>
      </c>
      <c r="T90" s="229">
        <f>S90*H90</f>
        <v>59.904000000000003</v>
      </c>
      <c r="AR90" s="22" t="s">
        <v>139</v>
      </c>
      <c r="AT90" s="22" t="s">
        <v>125</v>
      </c>
      <c r="AU90" s="22" t="s">
        <v>82</v>
      </c>
      <c r="AY90" s="22" t="s">
        <v>122</v>
      </c>
      <c r="BE90" s="230">
        <f>IF(N90="základní",J90,0)</f>
        <v>0</v>
      </c>
      <c r="BF90" s="230">
        <f>IF(N90="snížená",J90,0)</f>
        <v>0</v>
      </c>
      <c r="BG90" s="230">
        <f>IF(N90="zákl. přenesená",J90,0)</f>
        <v>0</v>
      </c>
      <c r="BH90" s="230">
        <f>IF(N90="sníž. přenesená",J90,0)</f>
        <v>0</v>
      </c>
      <c r="BI90" s="230">
        <f>IF(N90="nulová",J90,0)</f>
        <v>0</v>
      </c>
      <c r="BJ90" s="22" t="s">
        <v>80</v>
      </c>
      <c r="BK90" s="230">
        <f>ROUND(I90*H90,2)</f>
        <v>0</v>
      </c>
      <c r="BL90" s="22" t="s">
        <v>139</v>
      </c>
      <c r="BM90" s="22" t="s">
        <v>187</v>
      </c>
    </row>
    <row r="91" s="1" customFormat="1">
      <c r="B91" s="44"/>
      <c r="C91" s="72"/>
      <c r="D91" s="235" t="s">
        <v>188</v>
      </c>
      <c r="E91" s="72"/>
      <c r="F91" s="236" t="s">
        <v>189</v>
      </c>
      <c r="G91" s="72"/>
      <c r="H91" s="72"/>
      <c r="I91" s="189"/>
      <c r="J91" s="72"/>
      <c r="K91" s="72"/>
      <c r="L91" s="70"/>
      <c r="M91" s="237"/>
      <c r="N91" s="45"/>
      <c r="O91" s="45"/>
      <c r="P91" s="45"/>
      <c r="Q91" s="45"/>
      <c r="R91" s="45"/>
      <c r="S91" s="45"/>
      <c r="T91" s="93"/>
      <c r="AT91" s="22" t="s">
        <v>188</v>
      </c>
      <c r="AU91" s="22" t="s">
        <v>82</v>
      </c>
    </row>
    <row r="92" s="11" customFormat="1">
      <c r="B92" s="238"/>
      <c r="C92" s="239"/>
      <c r="D92" s="235" t="s">
        <v>190</v>
      </c>
      <c r="E92" s="240" t="s">
        <v>21</v>
      </c>
      <c r="F92" s="241" t="s">
        <v>191</v>
      </c>
      <c r="G92" s="239"/>
      <c r="H92" s="242">
        <v>230.40000000000001</v>
      </c>
      <c r="I92" s="243"/>
      <c r="J92" s="239"/>
      <c r="K92" s="239"/>
      <c r="L92" s="244"/>
      <c r="M92" s="245"/>
      <c r="N92" s="246"/>
      <c r="O92" s="246"/>
      <c r="P92" s="246"/>
      <c r="Q92" s="246"/>
      <c r="R92" s="246"/>
      <c r="S92" s="246"/>
      <c r="T92" s="247"/>
      <c r="AT92" s="248" t="s">
        <v>190</v>
      </c>
      <c r="AU92" s="248" t="s">
        <v>82</v>
      </c>
      <c r="AV92" s="11" t="s">
        <v>82</v>
      </c>
      <c r="AW92" s="11" t="s">
        <v>35</v>
      </c>
      <c r="AX92" s="11" t="s">
        <v>80</v>
      </c>
      <c r="AY92" s="248" t="s">
        <v>122</v>
      </c>
    </row>
    <row r="93" s="1" customFormat="1" ht="38.25" customHeight="1">
      <c r="B93" s="44"/>
      <c r="C93" s="219" t="s">
        <v>82</v>
      </c>
      <c r="D93" s="219" t="s">
        <v>125</v>
      </c>
      <c r="E93" s="220" t="s">
        <v>192</v>
      </c>
      <c r="F93" s="221" t="s">
        <v>193</v>
      </c>
      <c r="G93" s="222" t="s">
        <v>186</v>
      </c>
      <c r="H93" s="223">
        <v>230.40000000000001</v>
      </c>
      <c r="I93" s="224"/>
      <c r="J93" s="225">
        <f>ROUND(I93*H93,2)</f>
        <v>0</v>
      </c>
      <c r="K93" s="221" t="s">
        <v>129</v>
      </c>
      <c r="L93" s="70"/>
      <c r="M93" s="226" t="s">
        <v>21</v>
      </c>
      <c r="N93" s="227" t="s">
        <v>43</v>
      </c>
      <c r="O93" s="45"/>
      <c r="P93" s="228">
        <f>O93*H93</f>
        <v>0</v>
      </c>
      <c r="Q93" s="228">
        <v>0</v>
      </c>
      <c r="R93" s="228">
        <f>Q93*H93</f>
        <v>0</v>
      </c>
      <c r="S93" s="228">
        <v>0.28999999999999998</v>
      </c>
      <c r="T93" s="229">
        <f>S93*H93</f>
        <v>66.816000000000002</v>
      </c>
      <c r="AR93" s="22" t="s">
        <v>139</v>
      </c>
      <c r="AT93" s="22" t="s">
        <v>125</v>
      </c>
      <c r="AU93" s="22" t="s">
        <v>82</v>
      </c>
      <c r="AY93" s="22" t="s">
        <v>122</v>
      </c>
      <c r="BE93" s="230">
        <f>IF(N93="základní",J93,0)</f>
        <v>0</v>
      </c>
      <c r="BF93" s="230">
        <f>IF(N93="snížená",J93,0)</f>
        <v>0</v>
      </c>
      <c r="BG93" s="230">
        <f>IF(N93="zákl. přenesená",J93,0)</f>
        <v>0</v>
      </c>
      <c r="BH93" s="230">
        <f>IF(N93="sníž. přenesená",J93,0)</f>
        <v>0</v>
      </c>
      <c r="BI93" s="230">
        <f>IF(N93="nulová",J93,0)</f>
        <v>0</v>
      </c>
      <c r="BJ93" s="22" t="s">
        <v>80</v>
      </c>
      <c r="BK93" s="230">
        <f>ROUND(I93*H93,2)</f>
        <v>0</v>
      </c>
      <c r="BL93" s="22" t="s">
        <v>139</v>
      </c>
      <c r="BM93" s="22" t="s">
        <v>194</v>
      </c>
    </row>
    <row r="94" s="1" customFormat="1">
      <c r="B94" s="44"/>
      <c r="C94" s="72"/>
      <c r="D94" s="235" t="s">
        <v>188</v>
      </c>
      <c r="E94" s="72"/>
      <c r="F94" s="236" t="s">
        <v>195</v>
      </c>
      <c r="G94" s="72"/>
      <c r="H94" s="72"/>
      <c r="I94" s="189"/>
      <c r="J94" s="72"/>
      <c r="K94" s="72"/>
      <c r="L94" s="70"/>
      <c r="M94" s="237"/>
      <c r="N94" s="45"/>
      <c r="O94" s="45"/>
      <c r="P94" s="45"/>
      <c r="Q94" s="45"/>
      <c r="R94" s="45"/>
      <c r="S94" s="45"/>
      <c r="T94" s="93"/>
      <c r="AT94" s="22" t="s">
        <v>188</v>
      </c>
      <c r="AU94" s="22" t="s">
        <v>82</v>
      </c>
    </row>
    <row r="95" s="11" customFormat="1">
      <c r="B95" s="238"/>
      <c r="C95" s="239"/>
      <c r="D95" s="235" t="s">
        <v>190</v>
      </c>
      <c r="E95" s="240" t="s">
        <v>21</v>
      </c>
      <c r="F95" s="241" t="s">
        <v>191</v>
      </c>
      <c r="G95" s="239"/>
      <c r="H95" s="242">
        <v>230.40000000000001</v>
      </c>
      <c r="I95" s="243"/>
      <c r="J95" s="239"/>
      <c r="K95" s="239"/>
      <c r="L95" s="244"/>
      <c r="M95" s="245"/>
      <c r="N95" s="246"/>
      <c r="O95" s="246"/>
      <c r="P95" s="246"/>
      <c r="Q95" s="246"/>
      <c r="R95" s="246"/>
      <c r="S95" s="246"/>
      <c r="T95" s="247"/>
      <c r="AT95" s="248" t="s">
        <v>190</v>
      </c>
      <c r="AU95" s="248" t="s">
        <v>82</v>
      </c>
      <c r="AV95" s="11" t="s">
        <v>82</v>
      </c>
      <c r="AW95" s="11" t="s">
        <v>35</v>
      </c>
      <c r="AX95" s="11" t="s">
        <v>80</v>
      </c>
      <c r="AY95" s="248" t="s">
        <v>122</v>
      </c>
    </row>
    <row r="96" s="1" customFormat="1" ht="38.25" customHeight="1">
      <c r="B96" s="44"/>
      <c r="C96" s="219" t="s">
        <v>135</v>
      </c>
      <c r="D96" s="219" t="s">
        <v>125</v>
      </c>
      <c r="E96" s="220" t="s">
        <v>196</v>
      </c>
      <c r="F96" s="221" t="s">
        <v>197</v>
      </c>
      <c r="G96" s="222" t="s">
        <v>186</v>
      </c>
      <c r="H96" s="223">
        <v>1011.2000000000001</v>
      </c>
      <c r="I96" s="224"/>
      <c r="J96" s="225">
        <f>ROUND(I96*H96,2)</f>
        <v>0</v>
      </c>
      <c r="K96" s="221" t="s">
        <v>129</v>
      </c>
      <c r="L96" s="70"/>
      <c r="M96" s="226" t="s">
        <v>21</v>
      </c>
      <c r="N96" s="227" t="s">
        <v>43</v>
      </c>
      <c r="O96" s="45"/>
      <c r="P96" s="228">
        <f>O96*H96</f>
        <v>0</v>
      </c>
      <c r="Q96" s="228">
        <v>0</v>
      </c>
      <c r="R96" s="228">
        <f>Q96*H96</f>
        <v>0</v>
      </c>
      <c r="S96" s="228">
        <v>0.17000000000000001</v>
      </c>
      <c r="T96" s="229">
        <f>S96*H96</f>
        <v>171.90400000000003</v>
      </c>
      <c r="AR96" s="22" t="s">
        <v>139</v>
      </c>
      <c r="AT96" s="22" t="s">
        <v>125</v>
      </c>
      <c r="AU96" s="22" t="s">
        <v>82</v>
      </c>
      <c r="AY96" s="22" t="s">
        <v>122</v>
      </c>
      <c r="BE96" s="230">
        <f>IF(N96="základní",J96,0)</f>
        <v>0</v>
      </c>
      <c r="BF96" s="230">
        <f>IF(N96="snížená",J96,0)</f>
        <v>0</v>
      </c>
      <c r="BG96" s="230">
        <f>IF(N96="zákl. přenesená",J96,0)</f>
        <v>0</v>
      </c>
      <c r="BH96" s="230">
        <f>IF(N96="sníž. přenesená",J96,0)</f>
        <v>0</v>
      </c>
      <c r="BI96" s="230">
        <f>IF(N96="nulová",J96,0)</f>
        <v>0</v>
      </c>
      <c r="BJ96" s="22" t="s">
        <v>80</v>
      </c>
      <c r="BK96" s="230">
        <f>ROUND(I96*H96,2)</f>
        <v>0</v>
      </c>
      <c r="BL96" s="22" t="s">
        <v>139</v>
      </c>
      <c r="BM96" s="22" t="s">
        <v>198</v>
      </c>
    </row>
    <row r="97" s="1" customFormat="1">
      <c r="B97" s="44"/>
      <c r="C97" s="72"/>
      <c r="D97" s="235" t="s">
        <v>188</v>
      </c>
      <c r="E97" s="72"/>
      <c r="F97" s="236" t="s">
        <v>195</v>
      </c>
      <c r="G97" s="72"/>
      <c r="H97" s="72"/>
      <c r="I97" s="189"/>
      <c r="J97" s="72"/>
      <c r="K97" s="72"/>
      <c r="L97" s="70"/>
      <c r="M97" s="237"/>
      <c r="N97" s="45"/>
      <c r="O97" s="45"/>
      <c r="P97" s="45"/>
      <c r="Q97" s="45"/>
      <c r="R97" s="45"/>
      <c r="S97" s="45"/>
      <c r="T97" s="93"/>
      <c r="AT97" s="22" t="s">
        <v>188</v>
      </c>
      <c r="AU97" s="22" t="s">
        <v>82</v>
      </c>
    </row>
    <row r="98" s="11" customFormat="1">
      <c r="B98" s="238"/>
      <c r="C98" s="239"/>
      <c r="D98" s="235" t="s">
        <v>190</v>
      </c>
      <c r="E98" s="240" t="s">
        <v>21</v>
      </c>
      <c r="F98" s="241" t="s">
        <v>199</v>
      </c>
      <c r="G98" s="239"/>
      <c r="H98" s="242">
        <v>725.5</v>
      </c>
      <c r="I98" s="243"/>
      <c r="J98" s="239"/>
      <c r="K98" s="239"/>
      <c r="L98" s="244"/>
      <c r="M98" s="245"/>
      <c r="N98" s="246"/>
      <c r="O98" s="246"/>
      <c r="P98" s="246"/>
      <c r="Q98" s="246"/>
      <c r="R98" s="246"/>
      <c r="S98" s="246"/>
      <c r="T98" s="247"/>
      <c r="AT98" s="248" t="s">
        <v>190</v>
      </c>
      <c r="AU98" s="248" t="s">
        <v>82</v>
      </c>
      <c r="AV98" s="11" t="s">
        <v>82</v>
      </c>
      <c r="AW98" s="11" t="s">
        <v>35</v>
      </c>
      <c r="AX98" s="11" t="s">
        <v>72</v>
      </c>
      <c r="AY98" s="248" t="s">
        <v>122</v>
      </c>
    </row>
    <row r="99" s="11" customFormat="1">
      <c r="B99" s="238"/>
      <c r="C99" s="239"/>
      <c r="D99" s="235" t="s">
        <v>190</v>
      </c>
      <c r="E99" s="240" t="s">
        <v>21</v>
      </c>
      <c r="F99" s="241" t="s">
        <v>200</v>
      </c>
      <c r="G99" s="239"/>
      <c r="H99" s="242">
        <v>225</v>
      </c>
      <c r="I99" s="243"/>
      <c r="J99" s="239"/>
      <c r="K99" s="239"/>
      <c r="L99" s="244"/>
      <c r="M99" s="245"/>
      <c r="N99" s="246"/>
      <c r="O99" s="246"/>
      <c r="P99" s="246"/>
      <c r="Q99" s="246"/>
      <c r="R99" s="246"/>
      <c r="S99" s="246"/>
      <c r="T99" s="247"/>
      <c r="AT99" s="248" t="s">
        <v>190</v>
      </c>
      <c r="AU99" s="248" t="s">
        <v>82</v>
      </c>
      <c r="AV99" s="11" t="s">
        <v>82</v>
      </c>
      <c r="AW99" s="11" t="s">
        <v>35</v>
      </c>
      <c r="AX99" s="11" t="s">
        <v>72</v>
      </c>
      <c r="AY99" s="248" t="s">
        <v>122</v>
      </c>
    </row>
    <row r="100" s="11" customFormat="1">
      <c r="B100" s="238"/>
      <c r="C100" s="239"/>
      <c r="D100" s="235" t="s">
        <v>190</v>
      </c>
      <c r="E100" s="240" t="s">
        <v>21</v>
      </c>
      <c r="F100" s="241" t="s">
        <v>201</v>
      </c>
      <c r="G100" s="239"/>
      <c r="H100" s="242">
        <v>60.700000000000003</v>
      </c>
      <c r="I100" s="243"/>
      <c r="J100" s="239"/>
      <c r="K100" s="239"/>
      <c r="L100" s="244"/>
      <c r="M100" s="245"/>
      <c r="N100" s="246"/>
      <c r="O100" s="246"/>
      <c r="P100" s="246"/>
      <c r="Q100" s="246"/>
      <c r="R100" s="246"/>
      <c r="S100" s="246"/>
      <c r="T100" s="247"/>
      <c r="AT100" s="248" t="s">
        <v>190</v>
      </c>
      <c r="AU100" s="248" t="s">
        <v>82</v>
      </c>
      <c r="AV100" s="11" t="s">
        <v>82</v>
      </c>
      <c r="AW100" s="11" t="s">
        <v>35</v>
      </c>
      <c r="AX100" s="11" t="s">
        <v>72</v>
      </c>
      <c r="AY100" s="248" t="s">
        <v>122</v>
      </c>
    </row>
    <row r="101" s="12" customFormat="1">
      <c r="B101" s="249"/>
      <c r="C101" s="250"/>
      <c r="D101" s="235" t="s">
        <v>190</v>
      </c>
      <c r="E101" s="251" t="s">
        <v>21</v>
      </c>
      <c r="F101" s="252" t="s">
        <v>202</v>
      </c>
      <c r="G101" s="250"/>
      <c r="H101" s="253">
        <v>1011.2000000000001</v>
      </c>
      <c r="I101" s="254"/>
      <c r="J101" s="250"/>
      <c r="K101" s="250"/>
      <c r="L101" s="255"/>
      <c r="M101" s="256"/>
      <c r="N101" s="257"/>
      <c r="O101" s="257"/>
      <c r="P101" s="257"/>
      <c r="Q101" s="257"/>
      <c r="R101" s="257"/>
      <c r="S101" s="257"/>
      <c r="T101" s="258"/>
      <c r="AT101" s="259" t="s">
        <v>190</v>
      </c>
      <c r="AU101" s="259" t="s">
        <v>82</v>
      </c>
      <c r="AV101" s="12" t="s">
        <v>139</v>
      </c>
      <c r="AW101" s="12" t="s">
        <v>35</v>
      </c>
      <c r="AX101" s="12" t="s">
        <v>80</v>
      </c>
      <c r="AY101" s="259" t="s">
        <v>122</v>
      </c>
    </row>
    <row r="102" s="1" customFormat="1" ht="38.25" customHeight="1">
      <c r="B102" s="44"/>
      <c r="C102" s="219" t="s">
        <v>139</v>
      </c>
      <c r="D102" s="219" t="s">
        <v>125</v>
      </c>
      <c r="E102" s="220" t="s">
        <v>203</v>
      </c>
      <c r="F102" s="221" t="s">
        <v>204</v>
      </c>
      <c r="G102" s="222" t="s">
        <v>186</v>
      </c>
      <c r="H102" s="223">
        <v>782.89999999999998</v>
      </c>
      <c r="I102" s="224"/>
      <c r="J102" s="225">
        <f>ROUND(I102*H102,2)</f>
        <v>0</v>
      </c>
      <c r="K102" s="221" t="s">
        <v>129</v>
      </c>
      <c r="L102" s="70"/>
      <c r="M102" s="226" t="s">
        <v>21</v>
      </c>
      <c r="N102" s="227" t="s">
        <v>43</v>
      </c>
      <c r="O102" s="45"/>
      <c r="P102" s="228">
        <f>O102*H102</f>
        <v>0</v>
      </c>
      <c r="Q102" s="228">
        <v>0</v>
      </c>
      <c r="R102" s="228">
        <f>Q102*H102</f>
        <v>0</v>
      </c>
      <c r="S102" s="228">
        <v>0.23999999999999999</v>
      </c>
      <c r="T102" s="229">
        <f>S102*H102</f>
        <v>187.89599999999999</v>
      </c>
      <c r="AR102" s="22" t="s">
        <v>139</v>
      </c>
      <c r="AT102" s="22" t="s">
        <v>125</v>
      </c>
      <c r="AU102" s="22" t="s">
        <v>82</v>
      </c>
      <c r="AY102" s="22" t="s">
        <v>122</v>
      </c>
      <c r="BE102" s="230">
        <f>IF(N102="základní",J102,0)</f>
        <v>0</v>
      </c>
      <c r="BF102" s="230">
        <f>IF(N102="snížená",J102,0)</f>
        <v>0</v>
      </c>
      <c r="BG102" s="230">
        <f>IF(N102="zákl. přenesená",J102,0)</f>
        <v>0</v>
      </c>
      <c r="BH102" s="230">
        <f>IF(N102="sníž. přenesená",J102,0)</f>
        <v>0</v>
      </c>
      <c r="BI102" s="230">
        <f>IF(N102="nulová",J102,0)</f>
        <v>0</v>
      </c>
      <c r="BJ102" s="22" t="s">
        <v>80</v>
      </c>
      <c r="BK102" s="230">
        <f>ROUND(I102*H102,2)</f>
        <v>0</v>
      </c>
      <c r="BL102" s="22" t="s">
        <v>139</v>
      </c>
      <c r="BM102" s="22" t="s">
        <v>205</v>
      </c>
    </row>
    <row r="103" s="1" customFormat="1">
      <c r="B103" s="44"/>
      <c r="C103" s="72"/>
      <c r="D103" s="235" t="s">
        <v>188</v>
      </c>
      <c r="E103" s="72"/>
      <c r="F103" s="236" t="s">
        <v>195</v>
      </c>
      <c r="G103" s="72"/>
      <c r="H103" s="72"/>
      <c r="I103" s="189"/>
      <c r="J103" s="72"/>
      <c r="K103" s="72"/>
      <c r="L103" s="70"/>
      <c r="M103" s="237"/>
      <c r="N103" s="45"/>
      <c r="O103" s="45"/>
      <c r="P103" s="45"/>
      <c r="Q103" s="45"/>
      <c r="R103" s="45"/>
      <c r="S103" s="45"/>
      <c r="T103" s="93"/>
      <c r="AT103" s="22" t="s">
        <v>188</v>
      </c>
      <c r="AU103" s="22" t="s">
        <v>82</v>
      </c>
    </row>
    <row r="104" s="11" customFormat="1">
      <c r="B104" s="238"/>
      <c r="C104" s="239"/>
      <c r="D104" s="235" t="s">
        <v>190</v>
      </c>
      <c r="E104" s="240" t="s">
        <v>21</v>
      </c>
      <c r="F104" s="241" t="s">
        <v>206</v>
      </c>
      <c r="G104" s="239"/>
      <c r="H104" s="242">
        <v>782.89999999999998</v>
      </c>
      <c r="I104" s="243"/>
      <c r="J104" s="239"/>
      <c r="K104" s="239"/>
      <c r="L104" s="244"/>
      <c r="M104" s="245"/>
      <c r="N104" s="246"/>
      <c r="O104" s="246"/>
      <c r="P104" s="246"/>
      <c r="Q104" s="246"/>
      <c r="R104" s="246"/>
      <c r="S104" s="246"/>
      <c r="T104" s="247"/>
      <c r="AT104" s="248" t="s">
        <v>190</v>
      </c>
      <c r="AU104" s="248" t="s">
        <v>82</v>
      </c>
      <c r="AV104" s="11" t="s">
        <v>82</v>
      </c>
      <c r="AW104" s="11" t="s">
        <v>35</v>
      </c>
      <c r="AX104" s="11" t="s">
        <v>80</v>
      </c>
      <c r="AY104" s="248" t="s">
        <v>122</v>
      </c>
    </row>
    <row r="105" s="1" customFormat="1" ht="38.25" customHeight="1">
      <c r="B105" s="44"/>
      <c r="C105" s="219" t="s">
        <v>121</v>
      </c>
      <c r="D105" s="219" t="s">
        <v>125</v>
      </c>
      <c r="E105" s="220" t="s">
        <v>207</v>
      </c>
      <c r="F105" s="221" t="s">
        <v>208</v>
      </c>
      <c r="G105" s="222" t="s">
        <v>186</v>
      </c>
      <c r="H105" s="223">
        <v>725.5</v>
      </c>
      <c r="I105" s="224"/>
      <c r="J105" s="225">
        <f>ROUND(I105*H105,2)</f>
        <v>0</v>
      </c>
      <c r="K105" s="221" t="s">
        <v>129</v>
      </c>
      <c r="L105" s="70"/>
      <c r="M105" s="226" t="s">
        <v>21</v>
      </c>
      <c r="N105" s="227" t="s">
        <v>43</v>
      </c>
      <c r="O105" s="45"/>
      <c r="P105" s="228">
        <f>O105*H105</f>
        <v>0</v>
      </c>
      <c r="Q105" s="228">
        <v>0</v>
      </c>
      <c r="R105" s="228">
        <f>Q105*H105</f>
        <v>0</v>
      </c>
      <c r="S105" s="228">
        <v>0.32500000000000001</v>
      </c>
      <c r="T105" s="229">
        <f>S105*H105</f>
        <v>235.78749999999999</v>
      </c>
      <c r="AR105" s="22" t="s">
        <v>139</v>
      </c>
      <c r="AT105" s="22" t="s">
        <v>125</v>
      </c>
      <c r="AU105" s="22" t="s">
        <v>82</v>
      </c>
      <c r="AY105" s="22" t="s">
        <v>122</v>
      </c>
      <c r="BE105" s="230">
        <f>IF(N105="základní",J105,0)</f>
        <v>0</v>
      </c>
      <c r="BF105" s="230">
        <f>IF(N105="snížená",J105,0)</f>
        <v>0</v>
      </c>
      <c r="BG105" s="230">
        <f>IF(N105="zákl. přenesená",J105,0)</f>
        <v>0</v>
      </c>
      <c r="BH105" s="230">
        <f>IF(N105="sníž. přenesená",J105,0)</f>
        <v>0</v>
      </c>
      <c r="BI105" s="230">
        <f>IF(N105="nulová",J105,0)</f>
        <v>0</v>
      </c>
      <c r="BJ105" s="22" t="s">
        <v>80</v>
      </c>
      <c r="BK105" s="230">
        <f>ROUND(I105*H105,2)</f>
        <v>0</v>
      </c>
      <c r="BL105" s="22" t="s">
        <v>139</v>
      </c>
      <c r="BM105" s="22" t="s">
        <v>209</v>
      </c>
    </row>
    <row r="106" s="1" customFormat="1">
      <c r="B106" s="44"/>
      <c r="C106" s="72"/>
      <c r="D106" s="235" t="s">
        <v>188</v>
      </c>
      <c r="E106" s="72"/>
      <c r="F106" s="236" t="s">
        <v>195</v>
      </c>
      <c r="G106" s="72"/>
      <c r="H106" s="72"/>
      <c r="I106" s="189"/>
      <c r="J106" s="72"/>
      <c r="K106" s="72"/>
      <c r="L106" s="70"/>
      <c r="M106" s="237"/>
      <c r="N106" s="45"/>
      <c r="O106" s="45"/>
      <c r="P106" s="45"/>
      <c r="Q106" s="45"/>
      <c r="R106" s="45"/>
      <c r="S106" s="45"/>
      <c r="T106" s="93"/>
      <c r="AT106" s="22" t="s">
        <v>188</v>
      </c>
      <c r="AU106" s="22" t="s">
        <v>82</v>
      </c>
    </row>
    <row r="107" s="11" customFormat="1">
      <c r="B107" s="238"/>
      <c r="C107" s="239"/>
      <c r="D107" s="235" t="s">
        <v>190</v>
      </c>
      <c r="E107" s="240" t="s">
        <v>21</v>
      </c>
      <c r="F107" s="241" t="s">
        <v>199</v>
      </c>
      <c r="G107" s="239"/>
      <c r="H107" s="242">
        <v>725.5</v>
      </c>
      <c r="I107" s="243"/>
      <c r="J107" s="239"/>
      <c r="K107" s="239"/>
      <c r="L107" s="244"/>
      <c r="M107" s="245"/>
      <c r="N107" s="246"/>
      <c r="O107" s="246"/>
      <c r="P107" s="246"/>
      <c r="Q107" s="246"/>
      <c r="R107" s="246"/>
      <c r="S107" s="246"/>
      <c r="T107" s="247"/>
      <c r="AT107" s="248" t="s">
        <v>190</v>
      </c>
      <c r="AU107" s="248" t="s">
        <v>82</v>
      </c>
      <c r="AV107" s="11" t="s">
        <v>82</v>
      </c>
      <c r="AW107" s="11" t="s">
        <v>35</v>
      </c>
      <c r="AX107" s="11" t="s">
        <v>80</v>
      </c>
      <c r="AY107" s="248" t="s">
        <v>122</v>
      </c>
    </row>
    <row r="108" s="1" customFormat="1" ht="38.25" customHeight="1">
      <c r="B108" s="44"/>
      <c r="C108" s="219" t="s">
        <v>149</v>
      </c>
      <c r="D108" s="219" t="s">
        <v>125</v>
      </c>
      <c r="E108" s="220" t="s">
        <v>210</v>
      </c>
      <c r="F108" s="221" t="s">
        <v>211</v>
      </c>
      <c r="G108" s="222" t="s">
        <v>186</v>
      </c>
      <c r="H108" s="223">
        <v>782.89999999999998</v>
      </c>
      <c r="I108" s="224"/>
      <c r="J108" s="225">
        <f>ROUND(I108*H108,2)</f>
        <v>0</v>
      </c>
      <c r="K108" s="221" t="s">
        <v>129</v>
      </c>
      <c r="L108" s="70"/>
      <c r="M108" s="226" t="s">
        <v>21</v>
      </c>
      <c r="N108" s="227" t="s">
        <v>43</v>
      </c>
      <c r="O108" s="45"/>
      <c r="P108" s="228">
        <f>O108*H108</f>
        <v>0</v>
      </c>
      <c r="Q108" s="228">
        <v>0</v>
      </c>
      <c r="R108" s="228">
        <f>Q108*H108</f>
        <v>0</v>
      </c>
      <c r="S108" s="228">
        <v>0.098000000000000004</v>
      </c>
      <c r="T108" s="229">
        <f>S108*H108</f>
        <v>76.724199999999996</v>
      </c>
      <c r="AR108" s="22" t="s">
        <v>139</v>
      </c>
      <c r="AT108" s="22" t="s">
        <v>125</v>
      </c>
      <c r="AU108" s="22" t="s">
        <v>82</v>
      </c>
      <c r="AY108" s="22" t="s">
        <v>122</v>
      </c>
      <c r="BE108" s="230">
        <f>IF(N108="základní",J108,0)</f>
        <v>0</v>
      </c>
      <c r="BF108" s="230">
        <f>IF(N108="snížená",J108,0)</f>
        <v>0</v>
      </c>
      <c r="BG108" s="230">
        <f>IF(N108="zákl. přenesená",J108,0)</f>
        <v>0</v>
      </c>
      <c r="BH108" s="230">
        <f>IF(N108="sníž. přenesená",J108,0)</f>
        <v>0</v>
      </c>
      <c r="BI108" s="230">
        <f>IF(N108="nulová",J108,0)</f>
        <v>0</v>
      </c>
      <c r="BJ108" s="22" t="s">
        <v>80</v>
      </c>
      <c r="BK108" s="230">
        <f>ROUND(I108*H108,2)</f>
        <v>0</v>
      </c>
      <c r="BL108" s="22" t="s">
        <v>139</v>
      </c>
      <c r="BM108" s="22" t="s">
        <v>212</v>
      </c>
    </row>
    <row r="109" s="1" customFormat="1">
      <c r="B109" s="44"/>
      <c r="C109" s="72"/>
      <c r="D109" s="235" t="s">
        <v>188</v>
      </c>
      <c r="E109" s="72"/>
      <c r="F109" s="236" t="s">
        <v>195</v>
      </c>
      <c r="G109" s="72"/>
      <c r="H109" s="72"/>
      <c r="I109" s="189"/>
      <c r="J109" s="72"/>
      <c r="K109" s="72"/>
      <c r="L109" s="70"/>
      <c r="M109" s="237"/>
      <c r="N109" s="45"/>
      <c r="O109" s="45"/>
      <c r="P109" s="45"/>
      <c r="Q109" s="45"/>
      <c r="R109" s="45"/>
      <c r="S109" s="45"/>
      <c r="T109" s="93"/>
      <c r="AT109" s="22" t="s">
        <v>188</v>
      </c>
      <c r="AU109" s="22" t="s">
        <v>82</v>
      </c>
    </row>
    <row r="110" s="11" customFormat="1">
      <c r="B110" s="238"/>
      <c r="C110" s="239"/>
      <c r="D110" s="235" t="s">
        <v>190</v>
      </c>
      <c r="E110" s="240" t="s">
        <v>21</v>
      </c>
      <c r="F110" s="241" t="s">
        <v>206</v>
      </c>
      <c r="G110" s="239"/>
      <c r="H110" s="242">
        <v>782.89999999999998</v>
      </c>
      <c r="I110" s="243"/>
      <c r="J110" s="239"/>
      <c r="K110" s="239"/>
      <c r="L110" s="244"/>
      <c r="M110" s="245"/>
      <c r="N110" s="246"/>
      <c r="O110" s="246"/>
      <c r="P110" s="246"/>
      <c r="Q110" s="246"/>
      <c r="R110" s="246"/>
      <c r="S110" s="246"/>
      <c r="T110" s="247"/>
      <c r="AT110" s="248" t="s">
        <v>190</v>
      </c>
      <c r="AU110" s="248" t="s">
        <v>82</v>
      </c>
      <c r="AV110" s="11" t="s">
        <v>82</v>
      </c>
      <c r="AW110" s="11" t="s">
        <v>35</v>
      </c>
      <c r="AX110" s="11" t="s">
        <v>80</v>
      </c>
      <c r="AY110" s="248" t="s">
        <v>122</v>
      </c>
    </row>
    <row r="111" s="1" customFormat="1" ht="38.25" customHeight="1">
      <c r="B111" s="44"/>
      <c r="C111" s="219" t="s">
        <v>153</v>
      </c>
      <c r="D111" s="219" t="s">
        <v>125</v>
      </c>
      <c r="E111" s="220" t="s">
        <v>213</v>
      </c>
      <c r="F111" s="221" t="s">
        <v>214</v>
      </c>
      <c r="G111" s="222" t="s">
        <v>186</v>
      </c>
      <c r="H111" s="223">
        <v>786.20000000000005</v>
      </c>
      <c r="I111" s="224"/>
      <c r="J111" s="225">
        <f>ROUND(I111*H111,2)</f>
        <v>0</v>
      </c>
      <c r="K111" s="221" t="s">
        <v>129</v>
      </c>
      <c r="L111" s="70"/>
      <c r="M111" s="226" t="s">
        <v>21</v>
      </c>
      <c r="N111" s="227" t="s">
        <v>43</v>
      </c>
      <c r="O111" s="45"/>
      <c r="P111" s="228">
        <f>O111*H111</f>
        <v>0</v>
      </c>
      <c r="Q111" s="228">
        <v>0</v>
      </c>
      <c r="R111" s="228">
        <f>Q111*H111</f>
        <v>0</v>
      </c>
      <c r="S111" s="228">
        <v>0.22</v>
      </c>
      <c r="T111" s="229">
        <f>S111*H111</f>
        <v>172.964</v>
      </c>
      <c r="AR111" s="22" t="s">
        <v>139</v>
      </c>
      <c r="AT111" s="22" t="s">
        <v>125</v>
      </c>
      <c r="AU111" s="22" t="s">
        <v>82</v>
      </c>
      <c r="AY111" s="22" t="s">
        <v>122</v>
      </c>
      <c r="BE111" s="230">
        <f>IF(N111="základní",J111,0)</f>
        <v>0</v>
      </c>
      <c r="BF111" s="230">
        <f>IF(N111="snížená",J111,0)</f>
        <v>0</v>
      </c>
      <c r="BG111" s="230">
        <f>IF(N111="zákl. přenesená",J111,0)</f>
        <v>0</v>
      </c>
      <c r="BH111" s="230">
        <f>IF(N111="sníž. přenesená",J111,0)</f>
        <v>0</v>
      </c>
      <c r="BI111" s="230">
        <f>IF(N111="nulová",J111,0)</f>
        <v>0</v>
      </c>
      <c r="BJ111" s="22" t="s">
        <v>80</v>
      </c>
      <c r="BK111" s="230">
        <f>ROUND(I111*H111,2)</f>
        <v>0</v>
      </c>
      <c r="BL111" s="22" t="s">
        <v>139</v>
      </c>
      <c r="BM111" s="22" t="s">
        <v>215</v>
      </c>
    </row>
    <row r="112" s="1" customFormat="1">
      <c r="B112" s="44"/>
      <c r="C112" s="72"/>
      <c r="D112" s="235" t="s">
        <v>188</v>
      </c>
      <c r="E112" s="72"/>
      <c r="F112" s="236" t="s">
        <v>195</v>
      </c>
      <c r="G112" s="72"/>
      <c r="H112" s="72"/>
      <c r="I112" s="189"/>
      <c r="J112" s="72"/>
      <c r="K112" s="72"/>
      <c r="L112" s="70"/>
      <c r="M112" s="237"/>
      <c r="N112" s="45"/>
      <c r="O112" s="45"/>
      <c r="P112" s="45"/>
      <c r="Q112" s="45"/>
      <c r="R112" s="45"/>
      <c r="S112" s="45"/>
      <c r="T112" s="93"/>
      <c r="AT112" s="22" t="s">
        <v>188</v>
      </c>
      <c r="AU112" s="22" t="s">
        <v>82</v>
      </c>
    </row>
    <row r="113" s="11" customFormat="1">
      <c r="B113" s="238"/>
      <c r="C113" s="239"/>
      <c r="D113" s="235" t="s">
        <v>190</v>
      </c>
      <c r="E113" s="240" t="s">
        <v>21</v>
      </c>
      <c r="F113" s="241" t="s">
        <v>199</v>
      </c>
      <c r="G113" s="239"/>
      <c r="H113" s="242">
        <v>725.5</v>
      </c>
      <c r="I113" s="243"/>
      <c r="J113" s="239"/>
      <c r="K113" s="239"/>
      <c r="L113" s="244"/>
      <c r="M113" s="245"/>
      <c r="N113" s="246"/>
      <c r="O113" s="246"/>
      <c r="P113" s="246"/>
      <c r="Q113" s="246"/>
      <c r="R113" s="246"/>
      <c r="S113" s="246"/>
      <c r="T113" s="247"/>
      <c r="AT113" s="248" t="s">
        <v>190</v>
      </c>
      <c r="AU113" s="248" t="s">
        <v>82</v>
      </c>
      <c r="AV113" s="11" t="s">
        <v>82</v>
      </c>
      <c r="AW113" s="11" t="s">
        <v>35</v>
      </c>
      <c r="AX113" s="11" t="s">
        <v>72</v>
      </c>
      <c r="AY113" s="248" t="s">
        <v>122</v>
      </c>
    </row>
    <row r="114" s="11" customFormat="1">
      <c r="B114" s="238"/>
      <c r="C114" s="239"/>
      <c r="D114" s="235" t="s">
        <v>190</v>
      </c>
      <c r="E114" s="240" t="s">
        <v>21</v>
      </c>
      <c r="F114" s="241" t="s">
        <v>201</v>
      </c>
      <c r="G114" s="239"/>
      <c r="H114" s="242">
        <v>60.700000000000003</v>
      </c>
      <c r="I114" s="243"/>
      <c r="J114" s="239"/>
      <c r="K114" s="239"/>
      <c r="L114" s="244"/>
      <c r="M114" s="245"/>
      <c r="N114" s="246"/>
      <c r="O114" s="246"/>
      <c r="P114" s="246"/>
      <c r="Q114" s="246"/>
      <c r="R114" s="246"/>
      <c r="S114" s="246"/>
      <c r="T114" s="247"/>
      <c r="AT114" s="248" t="s">
        <v>190</v>
      </c>
      <c r="AU114" s="248" t="s">
        <v>82</v>
      </c>
      <c r="AV114" s="11" t="s">
        <v>82</v>
      </c>
      <c r="AW114" s="11" t="s">
        <v>35</v>
      </c>
      <c r="AX114" s="11" t="s">
        <v>72</v>
      </c>
      <c r="AY114" s="248" t="s">
        <v>122</v>
      </c>
    </row>
    <row r="115" s="12" customFormat="1">
      <c r="B115" s="249"/>
      <c r="C115" s="250"/>
      <c r="D115" s="235" t="s">
        <v>190</v>
      </c>
      <c r="E115" s="251" t="s">
        <v>21</v>
      </c>
      <c r="F115" s="252" t="s">
        <v>202</v>
      </c>
      <c r="G115" s="250"/>
      <c r="H115" s="253">
        <v>786.20000000000005</v>
      </c>
      <c r="I115" s="254"/>
      <c r="J115" s="250"/>
      <c r="K115" s="250"/>
      <c r="L115" s="255"/>
      <c r="M115" s="256"/>
      <c r="N115" s="257"/>
      <c r="O115" s="257"/>
      <c r="P115" s="257"/>
      <c r="Q115" s="257"/>
      <c r="R115" s="257"/>
      <c r="S115" s="257"/>
      <c r="T115" s="258"/>
      <c r="AT115" s="259" t="s">
        <v>190</v>
      </c>
      <c r="AU115" s="259" t="s">
        <v>82</v>
      </c>
      <c r="AV115" s="12" t="s">
        <v>139</v>
      </c>
      <c r="AW115" s="12" t="s">
        <v>35</v>
      </c>
      <c r="AX115" s="12" t="s">
        <v>80</v>
      </c>
      <c r="AY115" s="259" t="s">
        <v>122</v>
      </c>
    </row>
    <row r="116" s="1" customFormat="1" ht="38.25" customHeight="1">
      <c r="B116" s="44"/>
      <c r="C116" s="219" t="s">
        <v>159</v>
      </c>
      <c r="D116" s="219" t="s">
        <v>125</v>
      </c>
      <c r="E116" s="220" t="s">
        <v>216</v>
      </c>
      <c r="F116" s="221" t="s">
        <v>217</v>
      </c>
      <c r="G116" s="222" t="s">
        <v>186</v>
      </c>
      <c r="H116" s="223">
        <v>3261.3000000000002</v>
      </c>
      <c r="I116" s="224"/>
      <c r="J116" s="225">
        <f>ROUND(I116*H116,2)</f>
        <v>0</v>
      </c>
      <c r="K116" s="221" t="s">
        <v>129</v>
      </c>
      <c r="L116" s="70"/>
      <c r="M116" s="226" t="s">
        <v>21</v>
      </c>
      <c r="N116" s="227" t="s">
        <v>43</v>
      </c>
      <c r="O116" s="45"/>
      <c r="P116" s="228">
        <f>O116*H116</f>
        <v>0</v>
      </c>
      <c r="Q116" s="228">
        <v>9.0000000000000006E-05</v>
      </c>
      <c r="R116" s="228">
        <f>Q116*H116</f>
        <v>0.29351700000000003</v>
      </c>
      <c r="S116" s="228">
        <v>0.128</v>
      </c>
      <c r="T116" s="229">
        <f>S116*H116</f>
        <v>417.44640000000004</v>
      </c>
      <c r="AR116" s="22" t="s">
        <v>139</v>
      </c>
      <c r="AT116" s="22" t="s">
        <v>125</v>
      </c>
      <c r="AU116" s="22" t="s">
        <v>82</v>
      </c>
      <c r="AY116" s="22" t="s">
        <v>122</v>
      </c>
      <c r="BE116" s="230">
        <f>IF(N116="základní",J116,0)</f>
        <v>0</v>
      </c>
      <c r="BF116" s="230">
        <f>IF(N116="snížená",J116,0)</f>
        <v>0</v>
      </c>
      <c r="BG116" s="230">
        <f>IF(N116="zákl. přenesená",J116,0)</f>
        <v>0</v>
      </c>
      <c r="BH116" s="230">
        <f>IF(N116="sníž. přenesená",J116,0)</f>
        <v>0</v>
      </c>
      <c r="BI116" s="230">
        <f>IF(N116="nulová",J116,0)</f>
        <v>0</v>
      </c>
      <c r="BJ116" s="22" t="s">
        <v>80</v>
      </c>
      <c r="BK116" s="230">
        <f>ROUND(I116*H116,2)</f>
        <v>0</v>
      </c>
      <c r="BL116" s="22" t="s">
        <v>139</v>
      </c>
      <c r="BM116" s="22" t="s">
        <v>218</v>
      </c>
    </row>
    <row r="117" s="1" customFormat="1">
      <c r="B117" s="44"/>
      <c r="C117" s="72"/>
      <c r="D117" s="235" t="s">
        <v>188</v>
      </c>
      <c r="E117" s="72"/>
      <c r="F117" s="236" t="s">
        <v>219</v>
      </c>
      <c r="G117" s="72"/>
      <c r="H117" s="72"/>
      <c r="I117" s="189"/>
      <c r="J117" s="72"/>
      <c r="K117" s="72"/>
      <c r="L117" s="70"/>
      <c r="M117" s="237"/>
      <c r="N117" s="45"/>
      <c r="O117" s="45"/>
      <c r="P117" s="45"/>
      <c r="Q117" s="45"/>
      <c r="R117" s="45"/>
      <c r="S117" s="45"/>
      <c r="T117" s="93"/>
      <c r="AT117" s="22" t="s">
        <v>188</v>
      </c>
      <c r="AU117" s="22" t="s">
        <v>82</v>
      </c>
    </row>
    <row r="118" s="11" customFormat="1">
      <c r="B118" s="238"/>
      <c r="C118" s="239"/>
      <c r="D118" s="235" t="s">
        <v>190</v>
      </c>
      <c r="E118" s="240" t="s">
        <v>21</v>
      </c>
      <c r="F118" s="241" t="s">
        <v>220</v>
      </c>
      <c r="G118" s="239"/>
      <c r="H118" s="242">
        <v>3261.3000000000002</v>
      </c>
      <c r="I118" s="243"/>
      <c r="J118" s="239"/>
      <c r="K118" s="239"/>
      <c r="L118" s="244"/>
      <c r="M118" s="245"/>
      <c r="N118" s="246"/>
      <c r="O118" s="246"/>
      <c r="P118" s="246"/>
      <c r="Q118" s="246"/>
      <c r="R118" s="246"/>
      <c r="S118" s="246"/>
      <c r="T118" s="247"/>
      <c r="AT118" s="248" t="s">
        <v>190</v>
      </c>
      <c r="AU118" s="248" t="s">
        <v>82</v>
      </c>
      <c r="AV118" s="11" t="s">
        <v>82</v>
      </c>
      <c r="AW118" s="11" t="s">
        <v>35</v>
      </c>
      <c r="AX118" s="11" t="s">
        <v>80</v>
      </c>
      <c r="AY118" s="248" t="s">
        <v>122</v>
      </c>
    </row>
    <row r="119" s="1" customFormat="1" ht="38.25" customHeight="1">
      <c r="B119" s="44"/>
      <c r="C119" s="219" t="s">
        <v>165</v>
      </c>
      <c r="D119" s="219" t="s">
        <v>125</v>
      </c>
      <c r="E119" s="220" t="s">
        <v>221</v>
      </c>
      <c r="F119" s="221" t="s">
        <v>222</v>
      </c>
      <c r="G119" s="222" t="s">
        <v>223</v>
      </c>
      <c r="H119" s="223">
        <v>519.29999999999995</v>
      </c>
      <c r="I119" s="224"/>
      <c r="J119" s="225">
        <f>ROUND(I119*H119,2)</f>
        <v>0</v>
      </c>
      <c r="K119" s="221" t="s">
        <v>129</v>
      </c>
      <c r="L119" s="70"/>
      <c r="M119" s="226" t="s">
        <v>21</v>
      </c>
      <c r="N119" s="227" t="s">
        <v>43</v>
      </c>
      <c r="O119" s="45"/>
      <c r="P119" s="228">
        <f>O119*H119</f>
        <v>0</v>
      </c>
      <c r="Q119" s="228">
        <v>0</v>
      </c>
      <c r="R119" s="228">
        <f>Q119*H119</f>
        <v>0</v>
      </c>
      <c r="S119" s="228">
        <v>0.28999999999999998</v>
      </c>
      <c r="T119" s="229">
        <f>S119*H119</f>
        <v>150.59699999999998</v>
      </c>
      <c r="AR119" s="22" t="s">
        <v>139</v>
      </c>
      <c r="AT119" s="22" t="s">
        <v>125</v>
      </c>
      <c r="AU119" s="22" t="s">
        <v>82</v>
      </c>
      <c r="AY119" s="22" t="s">
        <v>122</v>
      </c>
      <c r="BE119" s="230">
        <f>IF(N119="základní",J119,0)</f>
        <v>0</v>
      </c>
      <c r="BF119" s="230">
        <f>IF(N119="snížená",J119,0)</f>
        <v>0</v>
      </c>
      <c r="BG119" s="230">
        <f>IF(N119="zákl. přenesená",J119,0)</f>
        <v>0</v>
      </c>
      <c r="BH119" s="230">
        <f>IF(N119="sníž. přenesená",J119,0)</f>
        <v>0</v>
      </c>
      <c r="BI119" s="230">
        <f>IF(N119="nulová",J119,0)</f>
        <v>0</v>
      </c>
      <c r="BJ119" s="22" t="s">
        <v>80</v>
      </c>
      <c r="BK119" s="230">
        <f>ROUND(I119*H119,2)</f>
        <v>0</v>
      </c>
      <c r="BL119" s="22" t="s">
        <v>139</v>
      </c>
      <c r="BM119" s="22" t="s">
        <v>224</v>
      </c>
    </row>
    <row r="120" s="1" customFormat="1">
      <c r="B120" s="44"/>
      <c r="C120" s="72"/>
      <c r="D120" s="235" t="s">
        <v>188</v>
      </c>
      <c r="E120" s="72"/>
      <c r="F120" s="236" t="s">
        <v>225</v>
      </c>
      <c r="G120" s="72"/>
      <c r="H120" s="72"/>
      <c r="I120" s="189"/>
      <c r="J120" s="72"/>
      <c r="K120" s="72"/>
      <c r="L120" s="70"/>
      <c r="M120" s="237"/>
      <c r="N120" s="45"/>
      <c r="O120" s="45"/>
      <c r="P120" s="45"/>
      <c r="Q120" s="45"/>
      <c r="R120" s="45"/>
      <c r="S120" s="45"/>
      <c r="T120" s="93"/>
      <c r="AT120" s="22" t="s">
        <v>188</v>
      </c>
      <c r="AU120" s="22" t="s">
        <v>82</v>
      </c>
    </row>
    <row r="121" s="11" customFormat="1">
      <c r="B121" s="238"/>
      <c r="C121" s="239"/>
      <c r="D121" s="235" t="s">
        <v>190</v>
      </c>
      <c r="E121" s="240" t="s">
        <v>21</v>
      </c>
      <c r="F121" s="241" t="s">
        <v>226</v>
      </c>
      <c r="G121" s="239"/>
      <c r="H121" s="242">
        <v>519.29999999999995</v>
      </c>
      <c r="I121" s="243"/>
      <c r="J121" s="239"/>
      <c r="K121" s="239"/>
      <c r="L121" s="244"/>
      <c r="M121" s="245"/>
      <c r="N121" s="246"/>
      <c r="O121" s="246"/>
      <c r="P121" s="246"/>
      <c r="Q121" s="246"/>
      <c r="R121" s="246"/>
      <c r="S121" s="246"/>
      <c r="T121" s="247"/>
      <c r="AT121" s="248" t="s">
        <v>190</v>
      </c>
      <c r="AU121" s="248" t="s">
        <v>82</v>
      </c>
      <c r="AV121" s="11" t="s">
        <v>82</v>
      </c>
      <c r="AW121" s="11" t="s">
        <v>35</v>
      </c>
      <c r="AX121" s="11" t="s">
        <v>80</v>
      </c>
      <c r="AY121" s="248" t="s">
        <v>122</v>
      </c>
    </row>
    <row r="122" s="1" customFormat="1" ht="38.25" customHeight="1">
      <c r="B122" s="44"/>
      <c r="C122" s="219" t="s">
        <v>227</v>
      </c>
      <c r="D122" s="219" t="s">
        <v>125</v>
      </c>
      <c r="E122" s="220" t="s">
        <v>228</v>
      </c>
      <c r="F122" s="221" t="s">
        <v>229</v>
      </c>
      <c r="G122" s="222" t="s">
        <v>223</v>
      </c>
      <c r="H122" s="223">
        <v>372.89999999999998</v>
      </c>
      <c r="I122" s="224"/>
      <c r="J122" s="225">
        <f>ROUND(I122*H122,2)</f>
        <v>0</v>
      </c>
      <c r="K122" s="221" t="s">
        <v>129</v>
      </c>
      <c r="L122" s="70"/>
      <c r="M122" s="226" t="s">
        <v>21</v>
      </c>
      <c r="N122" s="227" t="s">
        <v>43</v>
      </c>
      <c r="O122" s="45"/>
      <c r="P122" s="228">
        <f>O122*H122</f>
        <v>0</v>
      </c>
      <c r="Q122" s="228">
        <v>0</v>
      </c>
      <c r="R122" s="228">
        <f>Q122*H122</f>
        <v>0</v>
      </c>
      <c r="S122" s="228">
        <v>0.20499999999999999</v>
      </c>
      <c r="T122" s="229">
        <f>S122*H122</f>
        <v>76.444499999999991</v>
      </c>
      <c r="AR122" s="22" t="s">
        <v>139</v>
      </c>
      <c r="AT122" s="22" t="s">
        <v>125</v>
      </c>
      <c r="AU122" s="22" t="s">
        <v>82</v>
      </c>
      <c r="AY122" s="22" t="s">
        <v>122</v>
      </c>
      <c r="BE122" s="230">
        <f>IF(N122="základní",J122,0)</f>
        <v>0</v>
      </c>
      <c r="BF122" s="230">
        <f>IF(N122="snížená",J122,0)</f>
        <v>0</v>
      </c>
      <c r="BG122" s="230">
        <f>IF(N122="zákl. přenesená",J122,0)</f>
        <v>0</v>
      </c>
      <c r="BH122" s="230">
        <f>IF(N122="sníž. přenesená",J122,0)</f>
        <v>0</v>
      </c>
      <c r="BI122" s="230">
        <f>IF(N122="nulová",J122,0)</f>
        <v>0</v>
      </c>
      <c r="BJ122" s="22" t="s">
        <v>80</v>
      </c>
      <c r="BK122" s="230">
        <f>ROUND(I122*H122,2)</f>
        <v>0</v>
      </c>
      <c r="BL122" s="22" t="s">
        <v>139</v>
      </c>
      <c r="BM122" s="22" t="s">
        <v>230</v>
      </c>
    </row>
    <row r="123" s="1" customFormat="1">
      <c r="B123" s="44"/>
      <c r="C123" s="72"/>
      <c r="D123" s="235" t="s">
        <v>188</v>
      </c>
      <c r="E123" s="72"/>
      <c r="F123" s="236" t="s">
        <v>225</v>
      </c>
      <c r="G123" s="72"/>
      <c r="H123" s="72"/>
      <c r="I123" s="189"/>
      <c r="J123" s="72"/>
      <c r="K123" s="72"/>
      <c r="L123" s="70"/>
      <c r="M123" s="237"/>
      <c r="N123" s="45"/>
      <c r="O123" s="45"/>
      <c r="P123" s="45"/>
      <c r="Q123" s="45"/>
      <c r="R123" s="45"/>
      <c r="S123" s="45"/>
      <c r="T123" s="93"/>
      <c r="AT123" s="22" t="s">
        <v>188</v>
      </c>
      <c r="AU123" s="22" t="s">
        <v>82</v>
      </c>
    </row>
    <row r="124" s="11" customFormat="1">
      <c r="B124" s="238"/>
      <c r="C124" s="239"/>
      <c r="D124" s="235" t="s">
        <v>190</v>
      </c>
      <c r="E124" s="240" t="s">
        <v>21</v>
      </c>
      <c r="F124" s="241" t="s">
        <v>231</v>
      </c>
      <c r="G124" s="239"/>
      <c r="H124" s="242">
        <v>372.89999999999998</v>
      </c>
      <c r="I124" s="243"/>
      <c r="J124" s="239"/>
      <c r="K124" s="239"/>
      <c r="L124" s="244"/>
      <c r="M124" s="245"/>
      <c r="N124" s="246"/>
      <c r="O124" s="246"/>
      <c r="P124" s="246"/>
      <c r="Q124" s="246"/>
      <c r="R124" s="246"/>
      <c r="S124" s="246"/>
      <c r="T124" s="247"/>
      <c r="AT124" s="248" t="s">
        <v>190</v>
      </c>
      <c r="AU124" s="248" t="s">
        <v>82</v>
      </c>
      <c r="AV124" s="11" t="s">
        <v>82</v>
      </c>
      <c r="AW124" s="11" t="s">
        <v>35</v>
      </c>
      <c r="AX124" s="11" t="s">
        <v>80</v>
      </c>
      <c r="AY124" s="248" t="s">
        <v>122</v>
      </c>
    </row>
    <row r="125" s="1" customFormat="1" ht="25.5" customHeight="1">
      <c r="B125" s="44"/>
      <c r="C125" s="219" t="s">
        <v>232</v>
      </c>
      <c r="D125" s="219" t="s">
        <v>125</v>
      </c>
      <c r="E125" s="220" t="s">
        <v>233</v>
      </c>
      <c r="F125" s="221" t="s">
        <v>234</v>
      </c>
      <c r="G125" s="222" t="s">
        <v>223</v>
      </c>
      <c r="H125" s="223">
        <v>343.30000000000001</v>
      </c>
      <c r="I125" s="224"/>
      <c r="J125" s="225">
        <f>ROUND(I125*H125,2)</f>
        <v>0</v>
      </c>
      <c r="K125" s="221" t="s">
        <v>129</v>
      </c>
      <c r="L125" s="70"/>
      <c r="M125" s="226" t="s">
        <v>21</v>
      </c>
      <c r="N125" s="227" t="s">
        <v>43</v>
      </c>
      <c r="O125" s="45"/>
      <c r="P125" s="228">
        <f>O125*H125</f>
        <v>0</v>
      </c>
      <c r="Q125" s="228">
        <v>0</v>
      </c>
      <c r="R125" s="228">
        <f>Q125*H125</f>
        <v>0</v>
      </c>
      <c r="S125" s="228">
        <v>0.040000000000000001</v>
      </c>
      <c r="T125" s="229">
        <f>S125*H125</f>
        <v>13.732000000000001</v>
      </c>
      <c r="AR125" s="22" t="s">
        <v>139</v>
      </c>
      <c r="AT125" s="22" t="s">
        <v>125</v>
      </c>
      <c r="AU125" s="22" t="s">
        <v>82</v>
      </c>
      <c r="AY125" s="22" t="s">
        <v>122</v>
      </c>
      <c r="BE125" s="230">
        <f>IF(N125="základní",J125,0)</f>
        <v>0</v>
      </c>
      <c r="BF125" s="230">
        <f>IF(N125="snížená",J125,0)</f>
        <v>0</v>
      </c>
      <c r="BG125" s="230">
        <f>IF(N125="zákl. přenesená",J125,0)</f>
        <v>0</v>
      </c>
      <c r="BH125" s="230">
        <f>IF(N125="sníž. přenesená",J125,0)</f>
        <v>0</v>
      </c>
      <c r="BI125" s="230">
        <f>IF(N125="nulová",J125,0)</f>
        <v>0</v>
      </c>
      <c r="BJ125" s="22" t="s">
        <v>80</v>
      </c>
      <c r="BK125" s="230">
        <f>ROUND(I125*H125,2)</f>
        <v>0</v>
      </c>
      <c r="BL125" s="22" t="s">
        <v>139</v>
      </c>
      <c r="BM125" s="22" t="s">
        <v>235</v>
      </c>
    </row>
    <row r="126" s="1" customFormat="1">
      <c r="B126" s="44"/>
      <c r="C126" s="72"/>
      <c r="D126" s="235" t="s">
        <v>188</v>
      </c>
      <c r="E126" s="72"/>
      <c r="F126" s="236" t="s">
        <v>225</v>
      </c>
      <c r="G126" s="72"/>
      <c r="H126" s="72"/>
      <c r="I126" s="189"/>
      <c r="J126" s="72"/>
      <c r="K126" s="72"/>
      <c r="L126" s="70"/>
      <c r="M126" s="237"/>
      <c r="N126" s="45"/>
      <c r="O126" s="45"/>
      <c r="P126" s="45"/>
      <c r="Q126" s="45"/>
      <c r="R126" s="45"/>
      <c r="S126" s="45"/>
      <c r="T126" s="93"/>
      <c r="AT126" s="22" t="s">
        <v>188</v>
      </c>
      <c r="AU126" s="22" t="s">
        <v>82</v>
      </c>
    </row>
    <row r="127" s="11" customFormat="1">
      <c r="B127" s="238"/>
      <c r="C127" s="239"/>
      <c r="D127" s="235" t="s">
        <v>190</v>
      </c>
      <c r="E127" s="240" t="s">
        <v>21</v>
      </c>
      <c r="F127" s="241" t="s">
        <v>236</v>
      </c>
      <c r="G127" s="239"/>
      <c r="H127" s="242">
        <v>343.30000000000001</v>
      </c>
      <c r="I127" s="243"/>
      <c r="J127" s="239"/>
      <c r="K127" s="239"/>
      <c r="L127" s="244"/>
      <c r="M127" s="245"/>
      <c r="N127" s="246"/>
      <c r="O127" s="246"/>
      <c r="P127" s="246"/>
      <c r="Q127" s="246"/>
      <c r="R127" s="246"/>
      <c r="S127" s="246"/>
      <c r="T127" s="247"/>
      <c r="AT127" s="248" t="s">
        <v>190</v>
      </c>
      <c r="AU127" s="248" t="s">
        <v>82</v>
      </c>
      <c r="AV127" s="11" t="s">
        <v>82</v>
      </c>
      <c r="AW127" s="11" t="s">
        <v>35</v>
      </c>
      <c r="AX127" s="11" t="s">
        <v>80</v>
      </c>
      <c r="AY127" s="248" t="s">
        <v>122</v>
      </c>
    </row>
    <row r="128" s="1" customFormat="1" ht="25.5" customHeight="1">
      <c r="B128" s="44"/>
      <c r="C128" s="219" t="s">
        <v>237</v>
      </c>
      <c r="D128" s="219" t="s">
        <v>125</v>
      </c>
      <c r="E128" s="220" t="s">
        <v>238</v>
      </c>
      <c r="F128" s="221" t="s">
        <v>239</v>
      </c>
      <c r="G128" s="222" t="s">
        <v>240</v>
      </c>
      <c r="H128" s="223">
        <v>24.66</v>
      </c>
      <c r="I128" s="224"/>
      <c r="J128" s="225">
        <f>ROUND(I128*H128,2)</f>
        <v>0</v>
      </c>
      <c r="K128" s="221" t="s">
        <v>129</v>
      </c>
      <c r="L128" s="70"/>
      <c r="M128" s="226" t="s">
        <v>21</v>
      </c>
      <c r="N128" s="227" t="s">
        <v>43</v>
      </c>
      <c r="O128" s="45"/>
      <c r="P128" s="228">
        <f>O128*H128</f>
        <v>0</v>
      </c>
      <c r="Q128" s="228">
        <v>0</v>
      </c>
      <c r="R128" s="228">
        <f>Q128*H128</f>
        <v>0</v>
      </c>
      <c r="S128" s="228">
        <v>0</v>
      </c>
      <c r="T128" s="229">
        <f>S128*H128</f>
        <v>0</v>
      </c>
      <c r="AR128" s="22" t="s">
        <v>139</v>
      </c>
      <c r="AT128" s="22" t="s">
        <v>125</v>
      </c>
      <c r="AU128" s="22" t="s">
        <v>82</v>
      </c>
      <c r="AY128" s="22" t="s">
        <v>122</v>
      </c>
      <c r="BE128" s="230">
        <f>IF(N128="základní",J128,0)</f>
        <v>0</v>
      </c>
      <c r="BF128" s="230">
        <f>IF(N128="snížená",J128,0)</f>
        <v>0</v>
      </c>
      <c r="BG128" s="230">
        <f>IF(N128="zákl. přenesená",J128,0)</f>
        <v>0</v>
      </c>
      <c r="BH128" s="230">
        <f>IF(N128="sníž. přenesená",J128,0)</f>
        <v>0</v>
      </c>
      <c r="BI128" s="230">
        <f>IF(N128="nulová",J128,0)</f>
        <v>0</v>
      </c>
      <c r="BJ128" s="22" t="s">
        <v>80</v>
      </c>
      <c r="BK128" s="230">
        <f>ROUND(I128*H128,2)</f>
        <v>0</v>
      </c>
      <c r="BL128" s="22" t="s">
        <v>139</v>
      </c>
      <c r="BM128" s="22" t="s">
        <v>241</v>
      </c>
    </row>
    <row r="129" s="1" customFormat="1">
      <c r="B129" s="44"/>
      <c r="C129" s="72"/>
      <c r="D129" s="235" t="s">
        <v>188</v>
      </c>
      <c r="E129" s="72"/>
      <c r="F129" s="260" t="s">
        <v>242</v>
      </c>
      <c r="G129" s="72"/>
      <c r="H129" s="72"/>
      <c r="I129" s="189"/>
      <c r="J129" s="72"/>
      <c r="K129" s="72"/>
      <c r="L129" s="70"/>
      <c r="M129" s="237"/>
      <c r="N129" s="45"/>
      <c r="O129" s="45"/>
      <c r="P129" s="45"/>
      <c r="Q129" s="45"/>
      <c r="R129" s="45"/>
      <c r="S129" s="45"/>
      <c r="T129" s="93"/>
      <c r="AT129" s="22" t="s">
        <v>188</v>
      </c>
      <c r="AU129" s="22" t="s">
        <v>82</v>
      </c>
    </row>
    <row r="130" s="1" customFormat="1" ht="25.5" customHeight="1">
      <c r="B130" s="44"/>
      <c r="C130" s="219" t="s">
        <v>243</v>
      </c>
      <c r="D130" s="219" t="s">
        <v>125</v>
      </c>
      <c r="E130" s="220" t="s">
        <v>244</v>
      </c>
      <c r="F130" s="221" t="s">
        <v>245</v>
      </c>
      <c r="G130" s="222" t="s">
        <v>240</v>
      </c>
      <c r="H130" s="223">
        <v>341.53800000000001</v>
      </c>
      <c r="I130" s="224"/>
      <c r="J130" s="225">
        <f>ROUND(I130*H130,2)</f>
        <v>0</v>
      </c>
      <c r="K130" s="221" t="s">
        <v>21</v>
      </c>
      <c r="L130" s="70"/>
      <c r="M130" s="226" t="s">
        <v>21</v>
      </c>
      <c r="N130" s="227" t="s">
        <v>43</v>
      </c>
      <c r="O130" s="45"/>
      <c r="P130" s="228">
        <f>O130*H130</f>
        <v>0</v>
      </c>
      <c r="Q130" s="228">
        <v>0</v>
      </c>
      <c r="R130" s="228">
        <f>Q130*H130</f>
        <v>0</v>
      </c>
      <c r="S130" s="228">
        <v>0</v>
      </c>
      <c r="T130" s="229">
        <f>S130*H130</f>
        <v>0</v>
      </c>
      <c r="AR130" s="22" t="s">
        <v>139</v>
      </c>
      <c r="AT130" s="22" t="s">
        <v>125</v>
      </c>
      <c r="AU130" s="22" t="s">
        <v>82</v>
      </c>
      <c r="AY130" s="22" t="s">
        <v>122</v>
      </c>
      <c r="BE130" s="230">
        <f>IF(N130="základní",J130,0)</f>
        <v>0</v>
      </c>
      <c r="BF130" s="230">
        <f>IF(N130="snížená",J130,0)</f>
        <v>0</v>
      </c>
      <c r="BG130" s="230">
        <f>IF(N130="zákl. přenesená",J130,0)</f>
        <v>0</v>
      </c>
      <c r="BH130" s="230">
        <f>IF(N130="sníž. přenesená",J130,0)</f>
        <v>0</v>
      </c>
      <c r="BI130" s="230">
        <f>IF(N130="nulová",J130,0)</f>
        <v>0</v>
      </c>
      <c r="BJ130" s="22" t="s">
        <v>80</v>
      </c>
      <c r="BK130" s="230">
        <f>ROUND(I130*H130,2)</f>
        <v>0</v>
      </c>
      <c r="BL130" s="22" t="s">
        <v>139</v>
      </c>
      <c r="BM130" s="22" t="s">
        <v>246</v>
      </c>
    </row>
    <row r="131" s="1" customFormat="1">
      <c r="B131" s="44"/>
      <c r="C131" s="72"/>
      <c r="D131" s="235" t="s">
        <v>188</v>
      </c>
      <c r="E131" s="72"/>
      <c r="F131" s="260" t="s">
        <v>242</v>
      </c>
      <c r="G131" s="72"/>
      <c r="H131" s="72"/>
      <c r="I131" s="189"/>
      <c r="J131" s="72"/>
      <c r="K131" s="72"/>
      <c r="L131" s="70"/>
      <c r="M131" s="237"/>
      <c r="N131" s="45"/>
      <c r="O131" s="45"/>
      <c r="P131" s="45"/>
      <c r="Q131" s="45"/>
      <c r="R131" s="45"/>
      <c r="S131" s="45"/>
      <c r="T131" s="93"/>
      <c r="AT131" s="22" t="s">
        <v>188</v>
      </c>
      <c r="AU131" s="22" t="s">
        <v>82</v>
      </c>
    </row>
    <row r="132" s="1" customFormat="1" ht="38.25" customHeight="1">
      <c r="B132" s="44"/>
      <c r="C132" s="219" t="s">
        <v>247</v>
      </c>
      <c r="D132" s="219" t="s">
        <v>125</v>
      </c>
      <c r="E132" s="220" t="s">
        <v>248</v>
      </c>
      <c r="F132" s="221" t="s">
        <v>249</v>
      </c>
      <c r="G132" s="222" t="s">
        <v>240</v>
      </c>
      <c r="H132" s="223">
        <v>24.66</v>
      </c>
      <c r="I132" s="224"/>
      <c r="J132" s="225">
        <f>ROUND(I132*H132,2)</f>
        <v>0</v>
      </c>
      <c r="K132" s="221" t="s">
        <v>129</v>
      </c>
      <c r="L132" s="70"/>
      <c r="M132" s="226" t="s">
        <v>21</v>
      </c>
      <c r="N132" s="227" t="s">
        <v>43</v>
      </c>
      <c r="O132" s="45"/>
      <c r="P132" s="228">
        <f>O132*H132</f>
        <v>0</v>
      </c>
      <c r="Q132" s="228">
        <v>0</v>
      </c>
      <c r="R132" s="228">
        <f>Q132*H132</f>
        <v>0</v>
      </c>
      <c r="S132" s="228">
        <v>0</v>
      </c>
      <c r="T132" s="229">
        <f>S132*H132</f>
        <v>0</v>
      </c>
      <c r="AR132" s="22" t="s">
        <v>139</v>
      </c>
      <c r="AT132" s="22" t="s">
        <v>125</v>
      </c>
      <c r="AU132" s="22" t="s">
        <v>82</v>
      </c>
      <c r="AY132" s="22" t="s">
        <v>122</v>
      </c>
      <c r="BE132" s="230">
        <f>IF(N132="základní",J132,0)</f>
        <v>0</v>
      </c>
      <c r="BF132" s="230">
        <f>IF(N132="snížená",J132,0)</f>
        <v>0</v>
      </c>
      <c r="BG132" s="230">
        <f>IF(N132="zákl. přenesená",J132,0)</f>
        <v>0</v>
      </c>
      <c r="BH132" s="230">
        <f>IF(N132="sníž. přenesená",J132,0)</f>
        <v>0</v>
      </c>
      <c r="BI132" s="230">
        <f>IF(N132="nulová",J132,0)</f>
        <v>0</v>
      </c>
      <c r="BJ132" s="22" t="s">
        <v>80</v>
      </c>
      <c r="BK132" s="230">
        <f>ROUND(I132*H132,2)</f>
        <v>0</v>
      </c>
      <c r="BL132" s="22" t="s">
        <v>139</v>
      </c>
      <c r="BM132" s="22" t="s">
        <v>250</v>
      </c>
    </row>
    <row r="133" s="1" customFormat="1">
      <c r="B133" s="44"/>
      <c r="C133" s="72"/>
      <c r="D133" s="235" t="s">
        <v>188</v>
      </c>
      <c r="E133" s="72"/>
      <c r="F133" s="236" t="s">
        <v>251</v>
      </c>
      <c r="G133" s="72"/>
      <c r="H133" s="72"/>
      <c r="I133" s="189"/>
      <c r="J133" s="72"/>
      <c r="K133" s="72"/>
      <c r="L133" s="70"/>
      <c r="M133" s="237"/>
      <c r="N133" s="45"/>
      <c r="O133" s="45"/>
      <c r="P133" s="45"/>
      <c r="Q133" s="45"/>
      <c r="R133" s="45"/>
      <c r="S133" s="45"/>
      <c r="T133" s="93"/>
      <c r="AT133" s="22" t="s">
        <v>188</v>
      </c>
      <c r="AU133" s="22" t="s">
        <v>82</v>
      </c>
    </row>
    <row r="134" s="11" customFormat="1">
      <c r="B134" s="238"/>
      <c r="C134" s="239"/>
      <c r="D134" s="235" t="s">
        <v>190</v>
      </c>
      <c r="E134" s="240" t="s">
        <v>21</v>
      </c>
      <c r="F134" s="241" t="s">
        <v>252</v>
      </c>
      <c r="G134" s="239"/>
      <c r="H134" s="242">
        <v>14.19</v>
      </c>
      <c r="I134" s="243"/>
      <c r="J134" s="239"/>
      <c r="K134" s="239"/>
      <c r="L134" s="244"/>
      <c r="M134" s="245"/>
      <c r="N134" s="246"/>
      <c r="O134" s="246"/>
      <c r="P134" s="246"/>
      <c r="Q134" s="246"/>
      <c r="R134" s="246"/>
      <c r="S134" s="246"/>
      <c r="T134" s="247"/>
      <c r="AT134" s="248" t="s">
        <v>190</v>
      </c>
      <c r="AU134" s="248" t="s">
        <v>82</v>
      </c>
      <c r="AV134" s="11" t="s">
        <v>82</v>
      </c>
      <c r="AW134" s="11" t="s">
        <v>35</v>
      </c>
      <c r="AX134" s="11" t="s">
        <v>72</v>
      </c>
      <c r="AY134" s="248" t="s">
        <v>122</v>
      </c>
    </row>
    <row r="135" s="11" customFormat="1">
      <c r="B135" s="238"/>
      <c r="C135" s="239"/>
      <c r="D135" s="235" t="s">
        <v>190</v>
      </c>
      <c r="E135" s="240" t="s">
        <v>21</v>
      </c>
      <c r="F135" s="241" t="s">
        <v>253</v>
      </c>
      <c r="G135" s="239"/>
      <c r="H135" s="242">
        <v>10.470000000000001</v>
      </c>
      <c r="I135" s="243"/>
      <c r="J135" s="239"/>
      <c r="K135" s="239"/>
      <c r="L135" s="244"/>
      <c r="M135" s="245"/>
      <c r="N135" s="246"/>
      <c r="O135" s="246"/>
      <c r="P135" s="246"/>
      <c r="Q135" s="246"/>
      <c r="R135" s="246"/>
      <c r="S135" s="246"/>
      <c r="T135" s="247"/>
      <c r="AT135" s="248" t="s">
        <v>190</v>
      </c>
      <c r="AU135" s="248" t="s">
        <v>82</v>
      </c>
      <c r="AV135" s="11" t="s">
        <v>82</v>
      </c>
      <c r="AW135" s="11" t="s">
        <v>35</v>
      </c>
      <c r="AX135" s="11" t="s">
        <v>72</v>
      </c>
      <c r="AY135" s="248" t="s">
        <v>122</v>
      </c>
    </row>
    <row r="136" s="12" customFormat="1">
      <c r="B136" s="249"/>
      <c r="C136" s="250"/>
      <c r="D136" s="235" t="s">
        <v>190</v>
      </c>
      <c r="E136" s="251" t="s">
        <v>21</v>
      </c>
      <c r="F136" s="252" t="s">
        <v>202</v>
      </c>
      <c r="G136" s="250"/>
      <c r="H136" s="253">
        <v>24.66</v>
      </c>
      <c r="I136" s="254"/>
      <c r="J136" s="250"/>
      <c r="K136" s="250"/>
      <c r="L136" s="255"/>
      <c r="M136" s="256"/>
      <c r="N136" s="257"/>
      <c r="O136" s="257"/>
      <c r="P136" s="257"/>
      <c r="Q136" s="257"/>
      <c r="R136" s="257"/>
      <c r="S136" s="257"/>
      <c r="T136" s="258"/>
      <c r="AT136" s="259" t="s">
        <v>190</v>
      </c>
      <c r="AU136" s="259" t="s">
        <v>82</v>
      </c>
      <c r="AV136" s="12" t="s">
        <v>139</v>
      </c>
      <c r="AW136" s="12" t="s">
        <v>35</v>
      </c>
      <c r="AX136" s="12" t="s">
        <v>80</v>
      </c>
      <c r="AY136" s="259" t="s">
        <v>122</v>
      </c>
    </row>
    <row r="137" s="1" customFormat="1" ht="38.25" customHeight="1">
      <c r="B137" s="44"/>
      <c r="C137" s="219" t="s">
        <v>10</v>
      </c>
      <c r="D137" s="219" t="s">
        <v>125</v>
      </c>
      <c r="E137" s="220" t="s">
        <v>254</v>
      </c>
      <c r="F137" s="221" t="s">
        <v>255</v>
      </c>
      <c r="G137" s="222" t="s">
        <v>240</v>
      </c>
      <c r="H137" s="223">
        <v>341.53800000000001</v>
      </c>
      <c r="I137" s="224"/>
      <c r="J137" s="225">
        <f>ROUND(I137*H137,2)</f>
        <v>0</v>
      </c>
      <c r="K137" s="221" t="s">
        <v>21</v>
      </c>
      <c r="L137" s="70"/>
      <c r="M137" s="226" t="s">
        <v>21</v>
      </c>
      <c r="N137" s="227" t="s">
        <v>43</v>
      </c>
      <c r="O137" s="45"/>
      <c r="P137" s="228">
        <f>O137*H137</f>
        <v>0</v>
      </c>
      <c r="Q137" s="228">
        <v>0</v>
      </c>
      <c r="R137" s="228">
        <f>Q137*H137</f>
        <v>0</v>
      </c>
      <c r="S137" s="228">
        <v>0</v>
      </c>
      <c r="T137" s="229">
        <f>S137*H137</f>
        <v>0</v>
      </c>
      <c r="AR137" s="22" t="s">
        <v>139</v>
      </c>
      <c r="AT137" s="22" t="s">
        <v>125</v>
      </c>
      <c r="AU137" s="22" t="s">
        <v>82</v>
      </c>
      <c r="AY137" s="22" t="s">
        <v>122</v>
      </c>
      <c r="BE137" s="230">
        <f>IF(N137="základní",J137,0)</f>
        <v>0</v>
      </c>
      <c r="BF137" s="230">
        <f>IF(N137="snížená",J137,0)</f>
        <v>0</v>
      </c>
      <c r="BG137" s="230">
        <f>IF(N137="zákl. přenesená",J137,0)</f>
        <v>0</v>
      </c>
      <c r="BH137" s="230">
        <f>IF(N137="sníž. přenesená",J137,0)</f>
        <v>0</v>
      </c>
      <c r="BI137" s="230">
        <f>IF(N137="nulová",J137,0)</f>
        <v>0</v>
      </c>
      <c r="BJ137" s="22" t="s">
        <v>80</v>
      </c>
      <c r="BK137" s="230">
        <f>ROUND(I137*H137,2)</f>
        <v>0</v>
      </c>
      <c r="BL137" s="22" t="s">
        <v>139</v>
      </c>
      <c r="BM137" s="22" t="s">
        <v>256</v>
      </c>
    </row>
    <row r="138" s="1" customFormat="1">
      <c r="B138" s="44"/>
      <c r="C138" s="72"/>
      <c r="D138" s="235" t="s">
        <v>188</v>
      </c>
      <c r="E138" s="72"/>
      <c r="F138" s="236" t="s">
        <v>251</v>
      </c>
      <c r="G138" s="72"/>
      <c r="H138" s="72"/>
      <c r="I138" s="189"/>
      <c r="J138" s="72"/>
      <c r="K138" s="72"/>
      <c r="L138" s="70"/>
      <c r="M138" s="237"/>
      <c r="N138" s="45"/>
      <c r="O138" s="45"/>
      <c r="P138" s="45"/>
      <c r="Q138" s="45"/>
      <c r="R138" s="45"/>
      <c r="S138" s="45"/>
      <c r="T138" s="93"/>
      <c r="AT138" s="22" t="s">
        <v>188</v>
      </c>
      <c r="AU138" s="22" t="s">
        <v>82</v>
      </c>
    </row>
    <row r="139" s="11" customFormat="1">
      <c r="B139" s="238"/>
      <c r="C139" s="239"/>
      <c r="D139" s="235" t="s">
        <v>190</v>
      </c>
      <c r="E139" s="240" t="s">
        <v>21</v>
      </c>
      <c r="F139" s="241" t="s">
        <v>257</v>
      </c>
      <c r="G139" s="239"/>
      <c r="H139" s="242">
        <v>213.56299999999999</v>
      </c>
      <c r="I139" s="243"/>
      <c r="J139" s="239"/>
      <c r="K139" s="239"/>
      <c r="L139" s="244"/>
      <c r="M139" s="245"/>
      <c r="N139" s="246"/>
      <c r="O139" s="246"/>
      <c r="P139" s="246"/>
      <c r="Q139" s="246"/>
      <c r="R139" s="246"/>
      <c r="S139" s="246"/>
      <c r="T139" s="247"/>
      <c r="AT139" s="248" t="s">
        <v>190</v>
      </c>
      <c r="AU139" s="248" t="s">
        <v>82</v>
      </c>
      <c r="AV139" s="11" t="s">
        <v>82</v>
      </c>
      <c r="AW139" s="11" t="s">
        <v>35</v>
      </c>
      <c r="AX139" s="11" t="s">
        <v>72</v>
      </c>
      <c r="AY139" s="248" t="s">
        <v>122</v>
      </c>
    </row>
    <row r="140" s="11" customFormat="1">
      <c r="B140" s="238"/>
      <c r="C140" s="239"/>
      <c r="D140" s="235" t="s">
        <v>190</v>
      </c>
      <c r="E140" s="240" t="s">
        <v>21</v>
      </c>
      <c r="F140" s="241" t="s">
        <v>258</v>
      </c>
      <c r="G140" s="239"/>
      <c r="H140" s="242">
        <v>127.97499999999999</v>
      </c>
      <c r="I140" s="243"/>
      <c r="J140" s="239"/>
      <c r="K140" s="239"/>
      <c r="L140" s="244"/>
      <c r="M140" s="245"/>
      <c r="N140" s="246"/>
      <c r="O140" s="246"/>
      <c r="P140" s="246"/>
      <c r="Q140" s="246"/>
      <c r="R140" s="246"/>
      <c r="S140" s="246"/>
      <c r="T140" s="247"/>
      <c r="AT140" s="248" t="s">
        <v>190</v>
      </c>
      <c r="AU140" s="248" t="s">
        <v>82</v>
      </c>
      <c r="AV140" s="11" t="s">
        <v>82</v>
      </c>
      <c r="AW140" s="11" t="s">
        <v>35</v>
      </c>
      <c r="AX140" s="11" t="s">
        <v>72</v>
      </c>
      <c r="AY140" s="248" t="s">
        <v>122</v>
      </c>
    </row>
    <row r="141" s="12" customFormat="1">
      <c r="B141" s="249"/>
      <c r="C141" s="250"/>
      <c r="D141" s="235" t="s">
        <v>190</v>
      </c>
      <c r="E141" s="251" t="s">
        <v>21</v>
      </c>
      <c r="F141" s="252" t="s">
        <v>202</v>
      </c>
      <c r="G141" s="250"/>
      <c r="H141" s="253">
        <v>341.53800000000001</v>
      </c>
      <c r="I141" s="254"/>
      <c r="J141" s="250"/>
      <c r="K141" s="250"/>
      <c r="L141" s="255"/>
      <c r="M141" s="256"/>
      <c r="N141" s="257"/>
      <c r="O141" s="257"/>
      <c r="P141" s="257"/>
      <c r="Q141" s="257"/>
      <c r="R141" s="257"/>
      <c r="S141" s="257"/>
      <c r="T141" s="258"/>
      <c r="AT141" s="259" t="s">
        <v>190</v>
      </c>
      <c r="AU141" s="259" t="s">
        <v>82</v>
      </c>
      <c r="AV141" s="12" t="s">
        <v>139</v>
      </c>
      <c r="AW141" s="12" t="s">
        <v>35</v>
      </c>
      <c r="AX141" s="12" t="s">
        <v>80</v>
      </c>
      <c r="AY141" s="259" t="s">
        <v>122</v>
      </c>
    </row>
    <row r="142" s="1" customFormat="1" ht="38.25" customHeight="1">
      <c r="B142" s="44"/>
      <c r="C142" s="219" t="s">
        <v>259</v>
      </c>
      <c r="D142" s="219" t="s">
        <v>125</v>
      </c>
      <c r="E142" s="220" t="s">
        <v>260</v>
      </c>
      <c r="F142" s="221" t="s">
        <v>261</v>
      </c>
      <c r="G142" s="222" t="s">
        <v>240</v>
      </c>
      <c r="H142" s="223">
        <v>24.66</v>
      </c>
      <c r="I142" s="224"/>
      <c r="J142" s="225">
        <f>ROUND(I142*H142,2)</f>
        <v>0</v>
      </c>
      <c r="K142" s="221" t="s">
        <v>129</v>
      </c>
      <c r="L142" s="70"/>
      <c r="M142" s="226" t="s">
        <v>21</v>
      </c>
      <c r="N142" s="227" t="s">
        <v>43</v>
      </c>
      <c r="O142" s="45"/>
      <c r="P142" s="228">
        <f>O142*H142</f>
        <v>0</v>
      </c>
      <c r="Q142" s="228">
        <v>0</v>
      </c>
      <c r="R142" s="228">
        <f>Q142*H142</f>
        <v>0</v>
      </c>
      <c r="S142" s="228">
        <v>0</v>
      </c>
      <c r="T142" s="229">
        <f>S142*H142</f>
        <v>0</v>
      </c>
      <c r="AR142" s="22" t="s">
        <v>139</v>
      </c>
      <c r="AT142" s="22" t="s">
        <v>125</v>
      </c>
      <c r="AU142" s="22" t="s">
        <v>82</v>
      </c>
      <c r="AY142" s="22" t="s">
        <v>122</v>
      </c>
      <c r="BE142" s="230">
        <f>IF(N142="základní",J142,0)</f>
        <v>0</v>
      </c>
      <c r="BF142" s="230">
        <f>IF(N142="snížená",J142,0)</f>
        <v>0</v>
      </c>
      <c r="BG142" s="230">
        <f>IF(N142="zákl. přenesená",J142,0)</f>
        <v>0</v>
      </c>
      <c r="BH142" s="230">
        <f>IF(N142="sníž. přenesená",J142,0)</f>
        <v>0</v>
      </c>
      <c r="BI142" s="230">
        <f>IF(N142="nulová",J142,0)</f>
        <v>0</v>
      </c>
      <c r="BJ142" s="22" t="s">
        <v>80</v>
      </c>
      <c r="BK142" s="230">
        <f>ROUND(I142*H142,2)</f>
        <v>0</v>
      </c>
      <c r="BL142" s="22" t="s">
        <v>139</v>
      </c>
      <c r="BM142" s="22" t="s">
        <v>262</v>
      </c>
    </row>
    <row r="143" s="1" customFormat="1">
      <c r="B143" s="44"/>
      <c r="C143" s="72"/>
      <c r="D143" s="235" t="s">
        <v>188</v>
      </c>
      <c r="E143" s="72"/>
      <c r="F143" s="236" t="s">
        <v>251</v>
      </c>
      <c r="G143" s="72"/>
      <c r="H143" s="72"/>
      <c r="I143" s="189"/>
      <c r="J143" s="72"/>
      <c r="K143" s="72"/>
      <c r="L143" s="70"/>
      <c r="M143" s="237"/>
      <c r="N143" s="45"/>
      <c r="O143" s="45"/>
      <c r="P143" s="45"/>
      <c r="Q143" s="45"/>
      <c r="R143" s="45"/>
      <c r="S143" s="45"/>
      <c r="T143" s="93"/>
      <c r="AT143" s="22" t="s">
        <v>188</v>
      </c>
      <c r="AU143" s="22" t="s">
        <v>82</v>
      </c>
    </row>
    <row r="144" s="1" customFormat="1" ht="38.25" customHeight="1">
      <c r="B144" s="44"/>
      <c r="C144" s="219" t="s">
        <v>263</v>
      </c>
      <c r="D144" s="219" t="s">
        <v>125</v>
      </c>
      <c r="E144" s="220" t="s">
        <v>264</v>
      </c>
      <c r="F144" s="221" t="s">
        <v>265</v>
      </c>
      <c r="G144" s="222" t="s">
        <v>240</v>
      </c>
      <c r="H144" s="223">
        <v>341.53800000000001</v>
      </c>
      <c r="I144" s="224"/>
      <c r="J144" s="225">
        <f>ROUND(I144*H144,2)</f>
        <v>0</v>
      </c>
      <c r="K144" s="221" t="s">
        <v>21</v>
      </c>
      <c r="L144" s="70"/>
      <c r="M144" s="226" t="s">
        <v>21</v>
      </c>
      <c r="N144" s="227" t="s">
        <v>43</v>
      </c>
      <c r="O144" s="45"/>
      <c r="P144" s="228">
        <f>O144*H144</f>
        <v>0</v>
      </c>
      <c r="Q144" s="228">
        <v>0</v>
      </c>
      <c r="R144" s="228">
        <f>Q144*H144</f>
        <v>0</v>
      </c>
      <c r="S144" s="228">
        <v>0</v>
      </c>
      <c r="T144" s="229">
        <f>S144*H144</f>
        <v>0</v>
      </c>
      <c r="AR144" s="22" t="s">
        <v>139</v>
      </c>
      <c r="AT144" s="22" t="s">
        <v>125</v>
      </c>
      <c r="AU144" s="22" t="s">
        <v>82</v>
      </c>
      <c r="AY144" s="22" t="s">
        <v>122</v>
      </c>
      <c r="BE144" s="230">
        <f>IF(N144="základní",J144,0)</f>
        <v>0</v>
      </c>
      <c r="BF144" s="230">
        <f>IF(N144="snížená",J144,0)</f>
        <v>0</v>
      </c>
      <c r="BG144" s="230">
        <f>IF(N144="zákl. přenesená",J144,0)</f>
        <v>0</v>
      </c>
      <c r="BH144" s="230">
        <f>IF(N144="sníž. přenesená",J144,0)</f>
        <v>0</v>
      </c>
      <c r="BI144" s="230">
        <f>IF(N144="nulová",J144,0)</f>
        <v>0</v>
      </c>
      <c r="BJ144" s="22" t="s">
        <v>80</v>
      </c>
      <c r="BK144" s="230">
        <f>ROUND(I144*H144,2)</f>
        <v>0</v>
      </c>
      <c r="BL144" s="22" t="s">
        <v>139</v>
      </c>
      <c r="BM144" s="22" t="s">
        <v>266</v>
      </c>
    </row>
    <row r="145" s="1" customFormat="1">
      <c r="B145" s="44"/>
      <c r="C145" s="72"/>
      <c r="D145" s="235" t="s">
        <v>188</v>
      </c>
      <c r="E145" s="72"/>
      <c r="F145" s="236" t="s">
        <v>251</v>
      </c>
      <c r="G145" s="72"/>
      <c r="H145" s="72"/>
      <c r="I145" s="189"/>
      <c r="J145" s="72"/>
      <c r="K145" s="72"/>
      <c r="L145" s="70"/>
      <c r="M145" s="237"/>
      <c r="N145" s="45"/>
      <c r="O145" s="45"/>
      <c r="P145" s="45"/>
      <c r="Q145" s="45"/>
      <c r="R145" s="45"/>
      <c r="S145" s="45"/>
      <c r="T145" s="93"/>
      <c r="AT145" s="22" t="s">
        <v>188</v>
      </c>
      <c r="AU145" s="22" t="s">
        <v>82</v>
      </c>
    </row>
    <row r="146" s="1" customFormat="1" ht="25.5" customHeight="1">
      <c r="B146" s="44"/>
      <c r="C146" s="219" t="s">
        <v>267</v>
      </c>
      <c r="D146" s="219" t="s">
        <v>125</v>
      </c>
      <c r="E146" s="220" t="s">
        <v>268</v>
      </c>
      <c r="F146" s="221" t="s">
        <v>269</v>
      </c>
      <c r="G146" s="222" t="s">
        <v>240</v>
      </c>
      <c r="H146" s="223">
        <v>15.6</v>
      </c>
      <c r="I146" s="224"/>
      <c r="J146" s="225">
        <f>ROUND(I146*H146,2)</f>
        <v>0</v>
      </c>
      <c r="K146" s="221" t="s">
        <v>129</v>
      </c>
      <c r="L146" s="70"/>
      <c r="M146" s="226" t="s">
        <v>21</v>
      </c>
      <c r="N146" s="227" t="s">
        <v>43</v>
      </c>
      <c r="O146" s="45"/>
      <c r="P146" s="228">
        <f>O146*H146</f>
        <v>0</v>
      </c>
      <c r="Q146" s="228">
        <v>0</v>
      </c>
      <c r="R146" s="228">
        <f>Q146*H146</f>
        <v>0</v>
      </c>
      <c r="S146" s="228">
        <v>0</v>
      </c>
      <c r="T146" s="229">
        <f>S146*H146</f>
        <v>0</v>
      </c>
      <c r="AR146" s="22" t="s">
        <v>139</v>
      </c>
      <c r="AT146" s="22" t="s">
        <v>125</v>
      </c>
      <c r="AU146" s="22" t="s">
        <v>82</v>
      </c>
      <c r="AY146" s="22" t="s">
        <v>122</v>
      </c>
      <c r="BE146" s="230">
        <f>IF(N146="základní",J146,0)</f>
        <v>0</v>
      </c>
      <c r="BF146" s="230">
        <f>IF(N146="snížená",J146,0)</f>
        <v>0</v>
      </c>
      <c r="BG146" s="230">
        <f>IF(N146="zákl. přenesená",J146,0)</f>
        <v>0</v>
      </c>
      <c r="BH146" s="230">
        <f>IF(N146="sníž. přenesená",J146,0)</f>
        <v>0</v>
      </c>
      <c r="BI146" s="230">
        <f>IF(N146="nulová",J146,0)</f>
        <v>0</v>
      </c>
      <c r="BJ146" s="22" t="s">
        <v>80</v>
      </c>
      <c r="BK146" s="230">
        <f>ROUND(I146*H146,2)</f>
        <v>0</v>
      </c>
      <c r="BL146" s="22" t="s">
        <v>139</v>
      </c>
      <c r="BM146" s="22" t="s">
        <v>270</v>
      </c>
    </row>
    <row r="147" s="1" customFormat="1">
      <c r="B147" s="44"/>
      <c r="C147" s="72"/>
      <c r="D147" s="235" t="s">
        <v>188</v>
      </c>
      <c r="E147" s="72"/>
      <c r="F147" s="236" t="s">
        <v>271</v>
      </c>
      <c r="G147" s="72"/>
      <c r="H147" s="72"/>
      <c r="I147" s="189"/>
      <c r="J147" s="72"/>
      <c r="K147" s="72"/>
      <c r="L147" s="70"/>
      <c r="M147" s="237"/>
      <c r="N147" s="45"/>
      <c r="O147" s="45"/>
      <c r="P147" s="45"/>
      <c r="Q147" s="45"/>
      <c r="R147" s="45"/>
      <c r="S147" s="45"/>
      <c r="T147" s="93"/>
      <c r="AT147" s="22" t="s">
        <v>188</v>
      </c>
      <c r="AU147" s="22" t="s">
        <v>82</v>
      </c>
    </row>
    <row r="148" s="1" customFormat="1" ht="25.5" customHeight="1">
      <c r="B148" s="44"/>
      <c r="C148" s="219" t="s">
        <v>272</v>
      </c>
      <c r="D148" s="219" t="s">
        <v>125</v>
      </c>
      <c r="E148" s="220" t="s">
        <v>273</v>
      </c>
      <c r="F148" s="221" t="s">
        <v>274</v>
      </c>
      <c r="G148" s="222" t="s">
        <v>240</v>
      </c>
      <c r="H148" s="223">
        <v>15.6</v>
      </c>
      <c r="I148" s="224"/>
      <c r="J148" s="225">
        <f>ROUND(I148*H148,2)</f>
        <v>0</v>
      </c>
      <c r="K148" s="221" t="s">
        <v>129</v>
      </c>
      <c r="L148" s="70"/>
      <c r="M148" s="226" t="s">
        <v>21</v>
      </c>
      <c r="N148" s="227" t="s">
        <v>43</v>
      </c>
      <c r="O148" s="45"/>
      <c r="P148" s="228">
        <f>O148*H148</f>
        <v>0</v>
      </c>
      <c r="Q148" s="228">
        <v>0</v>
      </c>
      <c r="R148" s="228">
        <f>Q148*H148</f>
        <v>0</v>
      </c>
      <c r="S148" s="228">
        <v>0</v>
      </c>
      <c r="T148" s="229">
        <f>S148*H148</f>
        <v>0</v>
      </c>
      <c r="AR148" s="22" t="s">
        <v>139</v>
      </c>
      <c r="AT148" s="22" t="s">
        <v>125</v>
      </c>
      <c r="AU148" s="22" t="s">
        <v>82</v>
      </c>
      <c r="AY148" s="22" t="s">
        <v>122</v>
      </c>
      <c r="BE148" s="230">
        <f>IF(N148="základní",J148,0)</f>
        <v>0</v>
      </c>
      <c r="BF148" s="230">
        <f>IF(N148="snížená",J148,0)</f>
        <v>0</v>
      </c>
      <c r="BG148" s="230">
        <f>IF(N148="zákl. přenesená",J148,0)</f>
        <v>0</v>
      </c>
      <c r="BH148" s="230">
        <f>IF(N148="sníž. přenesená",J148,0)</f>
        <v>0</v>
      </c>
      <c r="BI148" s="230">
        <f>IF(N148="nulová",J148,0)</f>
        <v>0</v>
      </c>
      <c r="BJ148" s="22" t="s">
        <v>80</v>
      </c>
      <c r="BK148" s="230">
        <f>ROUND(I148*H148,2)</f>
        <v>0</v>
      </c>
      <c r="BL148" s="22" t="s">
        <v>139</v>
      </c>
      <c r="BM148" s="22" t="s">
        <v>275</v>
      </c>
    </row>
    <row r="149" s="1" customFormat="1">
      <c r="B149" s="44"/>
      <c r="C149" s="72"/>
      <c r="D149" s="235" t="s">
        <v>188</v>
      </c>
      <c r="E149" s="72"/>
      <c r="F149" s="236" t="s">
        <v>276</v>
      </c>
      <c r="G149" s="72"/>
      <c r="H149" s="72"/>
      <c r="I149" s="189"/>
      <c r="J149" s="72"/>
      <c r="K149" s="72"/>
      <c r="L149" s="70"/>
      <c r="M149" s="237"/>
      <c r="N149" s="45"/>
      <c r="O149" s="45"/>
      <c r="P149" s="45"/>
      <c r="Q149" s="45"/>
      <c r="R149" s="45"/>
      <c r="S149" s="45"/>
      <c r="T149" s="93"/>
      <c r="AT149" s="22" t="s">
        <v>188</v>
      </c>
      <c r="AU149" s="22" t="s">
        <v>82</v>
      </c>
    </row>
    <row r="150" s="11" customFormat="1">
      <c r="B150" s="238"/>
      <c r="C150" s="239"/>
      <c r="D150" s="235" t="s">
        <v>190</v>
      </c>
      <c r="E150" s="240" t="s">
        <v>21</v>
      </c>
      <c r="F150" s="241" t="s">
        <v>277</v>
      </c>
      <c r="G150" s="239"/>
      <c r="H150" s="242">
        <v>15.6</v>
      </c>
      <c r="I150" s="243"/>
      <c r="J150" s="239"/>
      <c r="K150" s="239"/>
      <c r="L150" s="244"/>
      <c r="M150" s="245"/>
      <c r="N150" s="246"/>
      <c r="O150" s="246"/>
      <c r="P150" s="246"/>
      <c r="Q150" s="246"/>
      <c r="R150" s="246"/>
      <c r="S150" s="246"/>
      <c r="T150" s="247"/>
      <c r="AT150" s="248" t="s">
        <v>190</v>
      </c>
      <c r="AU150" s="248" t="s">
        <v>82</v>
      </c>
      <c r="AV150" s="11" t="s">
        <v>82</v>
      </c>
      <c r="AW150" s="11" t="s">
        <v>35</v>
      </c>
      <c r="AX150" s="11" t="s">
        <v>80</v>
      </c>
      <c r="AY150" s="248" t="s">
        <v>122</v>
      </c>
    </row>
    <row r="151" s="1" customFormat="1" ht="38.25" customHeight="1">
      <c r="B151" s="44"/>
      <c r="C151" s="219" t="s">
        <v>278</v>
      </c>
      <c r="D151" s="219" t="s">
        <v>125</v>
      </c>
      <c r="E151" s="220" t="s">
        <v>279</v>
      </c>
      <c r="F151" s="221" t="s">
        <v>280</v>
      </c>
      <c r="G151" s="222" t="s">
        <v>240</v>
      </c>
      <c r="H151" s="223">
        <v>15.6</v>
      </c>
      <c r="I151" s="224"/>
      <c r="J151" s="225">
        <f>ROUND(I151*H151,2)</f>
        <v>0</v>
      </c>
      <c r="K151" s="221" t="s">
        <v>129</v>
      </c>
      <c r="L151" s="70"/>
      <c r="M151" s="226" t="s">
        <v>21</v>
      </c>
      <c r="N151" s="227" t="s">
        <v>43</v>
      </c>
      <c r="O151" s="45"/>
      <c r="P151" s="228">
        <f>O151*H151</f>
        <v>0</v>
      </c>
      <c r="Q151" s="228">
        <v>0</v>
      </c>
      <c r="R151" s="228">
        <f>Q151*H151</f>
        <v>0</v>
      </c>
      <c r="S151" s="228">
        <v>0</v>
      </c>
      <c r="T151" s="229">
        <f>S151*H151</f>
        <v>0</v>
      </c>
      <c r="AR151" s="22" t="s">
        <v>139</v>
      </c>
      <c r="AT151" s="22" t="s">
        <v>125</v>
      </c>
      <c r="AU151" s="22" t="s">
        <v>82</v>
      </c>
      <c r="AY151" s="22" t="s">
        <v>122</v>
      </c>
      <c r="BE151" s="230">
        <f>IF(N151="základní",J151,0)</f>
        <v>0</v>
      </c>
      <c r="BF151" s="230">
        <f>IF(N151="snížená",J151,0)</f>
        <v>0</v>
      </c>
      <c r="BG151" s="230">
        <f>IF(N151="zákl. přenesená",J151,0)</f>
        <v>0</v>
      </c>
      <c r="BH151" s="230">
        <f>IF(N151="sníž. přenesená",J151,0)</f>
        <v>0</v>
      </c>
      <c r="BI151" s="230">
        <f>IF(N151="nulová",J151,0)</f>
        <v>0</v>
      </c>
      <c r="BJ151" s="22" t="s">
        <v>80</v>
      </c>
      <c r="BK151" s="230">
        <f>ROUND(I151*H151,2)</f>
        <v>0</v>
      </c>
      <c r="BL151" s="22" t="s">
        <v>139</v>
      </c>
      <c r="BM151" s="22" t="s">
        <v>281</v>
      </c>
    </row>
    <row r="152" s="1" customFormat="1">
      <c r="B152" s="44"/>
      <c r="C152" s="72"/>
      <c r="D152" s="235" t="s">
        <v>188</v>
      </c>
      <c r="E152" s="72"/>
      <c r="F152" s="236" t="s">
        <v>276</v>
      </c>
      <c r="G152" s="72"/>
      <c r="H152" s="72"/>
      <c r="I152" s="189"/>
      <c r="J152" s="72"/>
      <c r="K152" s="72"/>
      <c r="L152" s="70"/>
      <c r="M152" s="237"/>
      <c r="N152" s="45"/>
      <c r="O152" s="45"/>
      <c r="P152" s="45"/>
      <c r="Q152" s="45"/>
      <c r="R152" s="45"/>
      <c r="S152" s="45"/>
      <c r="T152" s="93"/>
      <c r="AT152" s="22" t="s">
        <v>188</v>
      </c>
      <c r="AU152" s="22" t="s">
        <v>82</v>
      </c>
    </row>
    <row r="153" s="1" customFormat="1" ht="25.5" customHeight="1">
      <c r="B153" s="44"/>
      <c r="C153" s="219" t="s">
        <v>9</v>
      </c>
      <c r="D153" s="219" t="s">
        <v>125</v>
      </c>
      <c r="E153" s="220" t="s">
        <v>282</v>
      </c>
      <c r="F153" s="221" t="s">
        <v>283</v>
      </c>
      <c r="G153" s="222" t="s">
        <v>186</v>
      </c>
      <c r="H153" s="223">
        <v>53.399999999999999</v>
      </c>
      <c r="I153" s="224"/>
      <c r="J153" s="225">
        <f>ROUND(I153*H153,2)</f>
        <v>0</v>
      </c>
      <c r="K153" s="221" t="s">
        <v>129</v>
      </c>
      <c r="L153" s="70"/>
      <c r="M153" s="226" t="s">
        <v>21</v>
      </c>
      <c r="N153" s="227" t="s">
        <v>43</v>
      </c>
      <c r="O153" s="45"/>
      <c r="P153" s="228">
        <f>O153*H153</f>
        <v>0</v>
      </c>
      <c r="Q153" s="228">
        <v>0.00084000000000000003</v>
      </c>
      <c r="R153" s="228">
        <f>Q153*H153</f>
        <v>0.044856</v>
      </c>
      <c r="S153" s="228">
        <v>0</v>
      </c>
      <c r="T153" s="229">
        <f>S153*H153</f>
        <v>0</v>
      </c>
      <c r="AR153" s="22" t="s">
        <v>139</v>
      </c>
      <c r="AT153" s="22" t="s">
        <v>125</v>
      </c>
      <c r="AU153" s="22" t="s">
        <v>82</v>
      </c>
      <c r="AY153" s="22" t="s">
        <v>122</v>
      </c>
      <c r="BE153" s="230">
        <f>IF(N153="základní",J153,0)</f>
        <v>0</v>
      </c>
      <c r="BF153" s="230">
        <f>IF(N153="snížená",J153,0)</f>
        <v>0</v>
      </c>
      <c r="BG153" s="230">
        <f>IF(N153="zákl. přenesená",J153,0)</f>
        <v>0</v>
      </c>
      <c r="BH153" s="230">
        <f>IF(N153="sníž. přenesená",J153,0)</f>
        <v>0</v>
      </c>
      <c r="BI153" s="230">
        <f>IF(N153="nulová",J153,0)</f>
        <v>0</v>
      </c>
      <c r="BJ153" s="22" t="s">
        <v>80</v>
      </c>
      <c r="BK153" s="230">
        <f>ROUND(I153*H153,2)</f>
        <v>0</v>
      </c>
      <c r="BL153" s="22" t="s">
        <v>139</v>
      </c>
      <c r="BM153" s="22" t="s">
        <v>284</v>
      </c>
    </row>
    <row r="154" s="1" customFormat="1">
      <c r="B154" s="44"/>
      <c r="C154" s="72"/>
      <c r="D154" s="235" t="s">
        <v>188</v>
      </c>
      <c r="E154" s="72"/>
      <c r="F154" s="236" t="s">
        <v>285</v>
      </c>
      <c r="G154" s="72"/>
      <c r="H154" s="72"/>
      <c r="I154" s="189"/>
      <c r="J154" s="72"/>
      <c r="K154" s="72"/>
      <c r="L154" s="70"/>
      <c r="M154" s="237"/>
      <c r="N154" s="45"/>
      <c r="O154" s="45"/>
      <c r="P154" s="45"/>
      <c r="Q154" s="45"/>
      <c r="R154" s="45"/>
      <c r="S154" s="45"/>
      <c r="T154" s="93"/>
      <c r="AT154" s="22" t="s">
        <v>188</v>
      </c>
      <c r="AU154" s="22" t="s">
        <v>82</v>
      </c>
    </row>
    <row r="155" s="11" customFormat="1">
      <c r="B155" s="238"/>
      <c r="C155" s="239"/>
      <c r="D155" s="235" t="s">
        <v>190</v>
      </c>
      <c r="E155" s="240" t="s">
        <v>21</v>
      </c>
      <c r="F155" s="241" t="s">
        <v>286</v>
      </c>
      <c r="G155" s="239"/>
      <c r="H155" s="242">
        <v>53.399999999999999</v>
      </c>
      <c r="I155" s="243"/>
      <c r="J155" s="239"/>
      <c r="K155" s="239"/>
      <c r="L155" s="244"/>
      <c r="M155" s="245"/>
      <c r="N155" s="246"/>
      <c r="O155" s="246"/>
      <c r="P155" s="246"/>
      <c r="Q155" s="246"/>
      <c r="R155" s="246"/>
      <c r="S155" s="246"/>
      <c r="T155" s="247"/>
      <c r="AT155" s="248" t="s">
        <v>190</v>
      </c>
      <c r="AU155" s="248" t="s">
        <v>82</v>
      </c>
      <c r="AV155" s="11" t="s">
        <v>82</v>
      </c>
      <c r="AW155" s="11" t="s">
        <v>35</v>
      </c>
      <c r="AX155" s="11" t="s">
        <v>80</v>
      </c>
      <c r="AY155" s="248" t="s">
        <v>122</v>
      </c>
    </row>
    <row r="156" s="1" customFormat="1" ht="25.5" customHeight="1">
      <c r="B156" s="44"/>
      <c r="C156" s="219" t="s">
        <v>287</v>
      </c>
      <c r="D156" s="219" t="s">
        <v>125</v>
      </c>
      <c r="E156" s="220" t="s">
        <v>288</v>
      </c>
      <c r="F156" s="221" t="s">
        <v>289</v>
      </c>
      <c r="G156" s="222" t="s">
        <v>186</v>
      </c>
      <c r="H156" s="223">
        <v>53.399999999999999</v>
      </c>
      <c r="I156" s="224"/>
      <c r="J156" s="225">
        <f>ROUND(I156*H156,2)</f>
        <v>0</v>
      </c>
      <c r="K156" s="221" t="s">
        <v>129</v>
      </c>
      <c r="L156" s="70"/>
      <c r="M156" s="226" t="s">
        <v>21</v>
      </c>
      <c r="N156" s="227" t="s">
        <v>43</v>
      </c>
      <c r="O156" s="45"/>
      <c r="P156" s="228">
        <f>O156*H156</f>
        <v>0</v>
      </c>
      <c r="Q156" s="228">
        <v>0</v>
      </c>
      <c r="R156" s="228">
        <f>Q156*H156</f>
        <v>0</v>
      </c>
      <c r="S156" s="228">
        <v>0</v>
      </c>
      <c r="T156" s="229">
        <f>S156*H156</f>
        <v>0</v>
      </c>
      <c r="AR156" s="22" t="s">
        <v>139</v>
      </c>
      <c r="AT156" s="22" t="s">
        <v>125</v>
      </c>
      <c r="AU156" s="22" t="s">
        <v>82</v>
      </c>
      <c r="AY156" s="22" t="s">
        <v>122</v>
      </c>
      <c r="BE156" s="230">
        <f>IF(N156="základní",J156,0)</f>
        <v>0</v>
      </c>
      <c r="BF156" s="230">
        <f>IF(N156="snížená",J156,0)</f>
        <v>0</v>
      </c>
      <c r="BG156" s="230">
        <f>IF(N156="zákl. přenesená",J156,0)</f>
        <v>0</v>
      </c>
      <c r="BH156" s="230">
        <f>IF(N156="sníž. přenesená",J156,0)</f>
        <v>0</v>
      </c>
      <c r="BI156" s="230">
        <f>IF(N156="nulová",J156,0)</f>
        <v>0</v>
      </c>
      <c r="BJ156" s="22" t="s">
        <v>80</v>
      </c>
      <c r="BK156" s="230">
        <f>ROUND(I156*H156,2)</f>
        <v>0</v>
      </c>
      <c r="BL156" s="22" t="s">
        <v>139</v>
      </c>
      <c r="BM156" s="22" t="s">
        <v>290</v>
      </c>
    </row>
    <row r="157" s="1" customFormat="1" ht="38.25" customHeight="1">
      <c r="B157" s="44"/>
      <c r="C157" s="219" t="s">
        <v>291</v>
      </c>
      <c r="D157" s="219" t="s">
        <v>125</v>
      </c>
      <c r="E157" s="220" t="s">
        <v>292</v>
      </c>
      <c r="F157" s="221" t="s">
        <v>293</v>
      </c>
      <c r="G157" s="222" t="s">
        <v>240</v>
      </c>
      <c r="H157" s="223">
        <v>24.66</v>
      </c>
      <c r="I157" s="224"/>
      <c r="J157" s="225">
        <f>ROUND(I157*H157,2)</f>
        <v>0</v>
      </c>
      <c r="K157" s="221" t="s">
        <v>129</v>
      </c>
      <c r="L157" s="70"/>
      <c r="M157" s="226" t="s">
        <v>21</v>
      </c>
      <c r="N157" s="227" t="s">
        <v>43</v>
      </c>
      <c r="O157" s="45"/>
      <c r="P157" s="228">
        <f>O157*H157</f>
        <v>0</v>
      </c>
      <c r="Q157" s="228">
        <v>0</v>
      </c>
      <c r="R157" s="228">
        <f>Q157*H157</f>
        <v>0</v>
      </c>
      <c r="S157" s="228">
        <v>0</v>
      </c>
      <c r="T157" s="229">
        <f>S157*H157</f>
        <v>0</v>
      </c>
      <c r="AR157" s="22" t="s">
        <v>139</v>
      </c>
      <c r="AT157" s="22" t="s">
        <v>125</v>
      </c>
      <c r="AU157" s="22" t="s">
        <v>82</v>
      </c>
      <c r="AY157" s="22" t="s">
        <v>122</v>
      </c>
      <c r="BE157" s="230">
        <f>IF(N157="základní",J157,0)</f>
        <v>0</v>
      </c>
      <c r="BF157" s="230">
        <f>IF(N157="snížená",J157,0)</f>
        <v>0</v>
      </c>
      <c r="BG157" s="230">
        <f>IF(N157="zákl. přenesená",J157,0)</f>
        <v>0</v>
      </c>
      <c r="BH157" s="230">
        <f>IF(N157="sníž. přenesená",J157,0)</f>
        <v>0</v>
      </c>
      <c r="BI157" s="230">
        <f>IF(N157="nulová",J157,0)</f>
        <v>0</v>
      </c>
      <c r="BJ157" s="22" t="s">
        <v>80</v>
      </c>
      <c r="BK157" s="230">
        <f>ROUND(I157*H157,2)</f>
        <v>0</v>
      </c>
      <c r="BL157" s="22" t="s">
        <v>139</v>
      </c>
      <c r="BM157" s="22" t="s">
        <v>294</v>
      </c>
    </row>
    <row r="158" s="1" customFormat="1">
      <c r="B158" s="44"/>
      <c r="C158" s="72"/>
      <c r="D158" s="235" t="s">
        <v>188</v>
      </c>
      <c r="E158" s="72"/>
      <c r="F158" s="236" t="s">
        <v>295</v>
      </c>
      <c r="G158" s="72"/>
      <c r="H158" s="72"/>
      <c r="I158" s="189"/>
      <c r="J158" s="72"/>
      <c r="K158" s="72"/>
      <c r="L158" s="70"/>
      <c r="M158" s="237"/>
      <c r="N158" s="45"/>
      <c r="O158" s="45"/>
      <c r="P158" s="45"/>
      <c r="Q158" s="45"/>
      <c r="R158" s="45"/>
      <c r="S158" s="45"/>
      <c r="T158" s="93"/>
      <c r="AT158" s="22" t="s">
        <v>188</v>
      </c>
      <c r="AU158" s="22" t="s">
        <v>82</v>
      </c>
    </row>
    <row r="159" s="1" customFormat="1" ht="51" customHeight="1">
      <c r="B159" s="44"/>
      <c r="C159" s="219" t="s">
        <v>296</v>
      </c>
      <c r="D159" s="219" t="s">
        <v>125</v>
      </c>
      <c r="E159" s="220" t="s">
        <v>297</v>
      </c>
      <c r="F159" s="221" t="s">
        <v>298</v>
      </c>
      <c r="G159" s="222" t="s">
        <v>240</v>
      </c>
      <c r="H159" s="223">
        <v>341.53800000000001</v>
      </c>
      <c r="I159" s="224"/>
      <c r="J159" s="225">
        <f>ROUND(I159*H159,2)</f>
        <v>0</v>
      </c>
      <c r="K159" s="221" t="s">
        <v>21</v>
      </c>
      <c r="L159" s="70"/>
      <c r="M159" s="226" t="s">
        <v>21</v>
      </c>
      <c r="N159" s="227" t="s">
        <v>43</v>
      </c>
      <c r="O159" s="45"/>
      <c r="P159" s="228">
        <f>O159*H159</f>
        <v>0</v>
      </c>
      <c r="Q159" s="228">
        <v>0</v>
      </c>
      <c r="R159" s="228">
        <f>Q159*H159</f>
        <v>0</v>
      </c>
      <c r="S159" s="228">
        <v>0</v>
      </c>
      <c r="T159" s="229">
        <f>S159*H159</f>
        <v>0</v>
      </c>
      <c r="AR159" s="22" t="s">
        <v>139</v>
      </c>
      <c r="AT159" s="22" t="s">
        <v>125</v>
      </c>
      <c r="AU159" s="22" t="s">
        <v>82</v>
      </c>
      <c r="AY159" s="22" t="s">
        <v>122</v>
      </c>
      <c r="BE159" s="230">
        <f>IF(N159="základní",J159,0)</f>
        <v>0</v>
      </c>
      <c r="BF159" s="230">
        <f>IF(N159="snížená",J159,0)</f>
        <v>0</v>
      </c>
      <c r="BG159" s="230">
        <f>IF(N159="zákl. přenesená",J159,0)</f>
        <v>0</v>
      </c>
      <c r="BH159" s="230">
        <f>IF(N159="sníž. přenesená",J159,0)</f>
        <v>0</v>
      </c>
      <c r="BI159" s="230">
        <f>IF(N159="nulová",J159,0)</f>
        <v>0</v>
      </c>
      <c r="BJ159" s="22" t="s">
        <v>80</v>
      </c>
      <c r="BK159" s="230">
        <f>ROUND(I159*H159,2)</f>
        <v>0</v>
      </c>
      <c r="BL159" s="22" t="s">
        <v>139</v>
      </c>
      <c r="BM159" s="22" t="s">
        <v>299</v>
      </c>
    </row>
    <row r="160" s="1" customFormat="1">
      <c r="B160" s="44"/>
      <c r="C160" s="72"/>
      <c r="D160" s="235" t="s">
        <v>188</v>
      </c>
      <c r="E160" s="72"/>
      <c r="F160" s="236" t="s">
        <v>295</v>
      </c>
      <c r="G160" s="72"/>
      <c r="H160" s="72"/>
      <c r="I160" s="189"/>
      <c r="J160" s="72"/>
      <c r="K160" s="72"/>
      <c r="L160" s="70"/>
      <c r="M160" s="237"/>
      <c r="N160" s="45"/>
      <c r="O160" s="45"/>
      <c r="P160" s="45"/>
      <c r="Q160" s="45"/>
      <c r="R160" s="45"/>
      <c r="S160" s="45"/>
      <c r="T160" s="93"/>
      <c r="AT160" s="22" t="s">
        <v>188</v>
      </c>
      <c r="AU160" s="22" t="s">
        <v>82</v>
      </c>
    </row>
    <row r="161" s="1" customFormat="1" ht="51" customHeight="1">
      <c r="B161" s="44"/>
      <c r="C161" s="219" t="s">
        <v>300</v>
      </c>
      <c r="D161" s="219" t="s">
        <v>125</v>
      </c>
      <c r="E161" s="220" t="s">
        <v>301</v>
      </c>
      <c r="F161" s="221" t="s">
        <v>302</v>
      </c>
      <c r="G161" s="222" t="s">
        <v>240</v>
      </c>
      <c r="H161" s="223">
        <v>641.15999999999997</v>
      </c>
      <c r="I161" s="224"/>
      <c r="J161" s="225">
        <f>ROUND(I161*H161,2)</f>
        <v>0</v>
      </c>
      <c r="K161" s="221" t="s">
        <v>129</v>
      </c>
      <c r="L161" s="70"/>
      <c r="M161" s="226" t="s">
        <v>21</v>
      </c>
      <c r="N161" s="227" t="s">
        <v>43</v>
      </c>
      <c r="O161" s="45"/>
      <c r="P161" s="228">
        <f>O161*H161</f>
        <v>0</v>
      </c>
      <c r="Q161" s="228">
        <v>0</v>
      </c>
      <c r="R161" s="228">
        <f>Q161*H161</f>
        <v>0</v>
      </c>
      <c r="S161" s="228">
        <v>0</v>
      </c>
      <c r="T161" s="229">
        <f>S161*H161</f>
        <v>0</v>
      </c>
      <c r="AR161" s="22" t="s">
        <v>139</v>
      </c>
      <c r="AT161" s="22" t="s">
        <v>125</v>
      </c>
      <c r="AU161" s="22" t="s">
        <v>82</v>
      </c>
      <c r="AY161" s="22" t="s">
        <v>122</v>
      </c>
      <c r="BE161" s="230">
        <f>IF(N161="základní",J161,0)</f>
        <v>0</v>
      </c>
      <c r="BF161" s="230">
        <f>IF(N161="snížená",J161,0)</f>
        <v>0</v>
      </c>
      <c r="BG161" s="230">
        <f>IF(N161="zákl. přenesená",J161,0)</f>
        <v>0</v>
      </c>
      <c r="BH161" s="230">
        <f>IF(N161="sníž. přenesená",J161,0)</f>
        <v>0</v>
      </c>
      <c r="BI161" s="230">
        <f>IF(N161="nulová",J161,0)</f>
        <v>0</v>
      </c>
      <c r="BJ161" s="22" t="s">
        <v>80</v>
      </c>
      <c r="BK161" s="230">
        <f>ROUND(I161*H161,2)</f>
        <v>0</v>
      </c>
      <c r="BL161" s="22" t="s">
        <v>139</v>
      </c>
      <c r="BM161" s="22" t="s">
        <v>303</v>
      </c>
    </row>
    <row r="162" s="1" customFormat="1">
      <c r="B162" s="44"/>
      <c r="C162" s="72"/>
      <c r="D162" s="235" t="s">
        <v>188</v>
      </c>
      <c r="E162" s="72"/>
      <c r="F162" s="236" t="s">
        <v>295</v>
      </c>
      <c r="G162" s="72"/>
      <c r="H162" s="72"/>
      <c r="I162" s="189"/>
      <c r="J162" s="72"/>
      <c r="K162" s="72"/>
      <c r="L162" s="70"/>
      <c r="M162" s="237"/>
      <c r="N162" s="45"/>
      <c r="O162" s="45"/>
      <c r="P162" s="45"/>
      <c r="Q162" s="45"/>
      <c r="R162" s="45"/>
      <c r="S162" s="45"/>
      <c r="T162" s="93"/>
      <c r="AT162" s="22" t="s">
        <v>188</v>
      </c>
      <c r="AU162" s="22" t="s">
        <v>82</v>
      </c>
    </row>
    <row r="163" s="11" customFormat="1">
      <c r="B163" s="238"/>
      <c r="C163" s="239"/>
      <c r="D163" s="235" t="s">
        <v>190</v>
      </c>
      <c r="E163" s="239"/>
      <c r="F163" s="241" t="s">
        <v>304</v>
      </c>
      <c r="G163" s="239"/>
      <c r="H163" s="242">
        <v>641.15999999999997</v>
      </c>
      <c r="I163" s="243"/>
      <c r="J163" s="239"/>
      <c r="K163" s="239"/>
      <c r="L163" s="244"/>
      <c r="M163" s="245"/>
      <c r="N163" s="246"/>
      <c r="O163" s="246"/>
      <c r="P163" s="246"/>
      <c r="Q163" s="246"/>
      <c r="R163" s="246"/>
      <c r="S163" s="246"/>
      <c r="T163" s="247"/>
      <c r="AT163" s="248" t="s">
        <v>190</v>
      </c>
      <c r="AU163" s="248" t="s">
        <v>82</v>
      </c>
      <c r="AV163" s="11" t="s">
        <v>82</v>
      </c>
      <c r="AW163" s="11" t="s">
        <v>6</v>
      </c>
      <c r="AX163" s="11" t="s">
        <v>80</v>
      </c>
      <c r="AY163" s="248" t="s">
        <v>122</v>
      </c>
    </row>
    <row r="164" s="1" customFormat="1" ht="51" customHeight="1">
      <c r="B164" s="44"/>
      <c r="C164" s="219" t="s">
        <v>305</v>
      </c>
      <c r="D164" s="219" t="s">
        <v>125</v>
      </c>
      <c r="E164" s="220" t="s">
        <v>306</v>
      </c>
      <c r="F164" s="221" t="s">
        <v>307</v>
      </c>
      <c r="G164" s="222" t="s">
        <v>240</v>
      </c>
      <c r="H164" s="223">
        <v>8879.9879999999994</v>
      </c>
      <c r="I164" s="224"/>
      <c r="J164" s="225">
        <f>ROUND(I164*H164,2)</f>
        <v>0</v>
      </c>
      <c r="K164" s="221" t="s">
        <v>21</v>
      </c>
      <c r="L164" s="70"/>
      <c r="M164" s="226" t="s">
        <v>21</v>
      </c>
      <c r="N164" s="227" t="s">
        <v>43</v>
      </c>
      <c r="O164" s="45"/>
      <c r="P164" s="228">
        <f>O164*H164</f>
        <v>0</v>
      </c>
      <c r="Q164" s="228">
        <v>0</v>
      </c>
      <c r="R164" s="228">
        <f>Q164*H164</f>
        <v>0</v>
      </c>
      <c r="S164" s="228">
        <v>0</v>
      </c>
      <c r="T164" s="229">
        <f>S164*H164</f>
        <v>0</v>
      </c>
      <c r="AR164" s="22" t="s">
        <v>139</v>
      </c>
      <c r="AT164" s="22" t="s">
        <v>125</v>
      </c>
      <c r="AU164" s="22" t="s">
        <v>82</v>
      </c>
      <c r="AY164" s="22" t="s">
        <v>122</v>
      </c>
      <c r="BE164" s="230">
        <f>IF(N164="základní",J164,0)</f>
        <v>0</v>
      </c>
      <c r="BF164" s="230">
        <f>IF(N164="snížená",J164,0)</f>
        <v>0</v>
      </c>
      <c r="BG164" s="230">
        <f>IF(N164="zákl. přenesená",J164,0)</f>
        <v>0</v>
      </c>
      <c r="BH164" s="230">
        <f>IF(N164="sníž. přenesená",J164,0)</f>
        <v>0</v>
      </c>
      <c r="BI164" s="230">
        <f>IF(N164="nulová",J164,0)</f>
        <v>0</v>
      </c>
      <c r="BJ164" s="22" t="s">
        <v>80</v>
      </c>
      <c r="BK164" s="230">
        <f>ROUND(I164*H164,2)</f>
        <v>0</v>
      </c>
      <c r="BL164" s="22" t="s">
        <v>139</v>
      </c>
      <c r="BM164" s="22" t="s">
        <v>308</v>
      </c>
    </row>
    <row r="165" s="1" customFormat="1">
      <c r="B165" s="44"/>
      <c r="C165" s="72"/>
      <c r="D165" s="235" t="s">
        <v>188</v>
      </c>
      <c r="E165" s="72"/>
      <c r="F165" s="236" t="s">
        <v>295</v>
      </c>
      <c r="G165" s="72"/>
      <c r="H165" s="72"/>
      <c r="I165" s="189"/>
      <c r="J165" s="72"/>
      <c r="K165" s="72"/>
      <c r="L165" s="70"/>
      <c r="M165" s="237"/>
      <c r="N165" s="45"/>
      <c r="O165" s="45"/>
      <c r="P165" s="45"/>
      <c r="Q165" s="45"/>
      <c r="R165" s="45"/>
      <c r="S165" s="45"/>
      <c r="T165" s="93"/>
      <c r="AT165" s="22" t="s">
        <v>188</v>
      </c>
      <c r="AU165" s="22" t="s">
        <v>82</v>
      </c>
    </row>
    <row r="166" s="11" customFormat="1">
      <c r="B166" s="238"/>
      <c r="C166" s="239"/>
      <c r="D166" s="235" t="s">
        <v>190</v>
      </c>
      <c r="E166" s="239"/>
      <c r="F166" s="241" t="s">
        <v>309</v>
      </c>
      <c r="G166" s="239"/>
      <c r="H166" s="242">
        <v>8879.9879999999994</v>
      </c>
      <c r="I166" s="243"/>
      <c r="J166" s="239"/>
      <c r="K166" s="239"/>
      <c r="L166" s="244"/>
      <c r="M166" s="245"/>
      <c r="N166" s="246"/>
      <c r="O166" s="246"/>
      <c r="P166" s="246"/>
      <c r="Q166" s="246"/>
      <c r="R166" s="246"/>
      <c r="S166" s="246"/>
      <c r="T166" s="247"/>
      <c r="AT166" s="248" t="s">
        <v>190</v>
      </c>
      <c r="AU166" s="248" t="s">
        <v>82</v>
      </c>
      <c r="AV166" s="11" t="s">
        <v>82</v>
      </c>
      <c r="AW166" s="11" t="s">
        <v>6</v>
      </c>
      <c r="AX166" s="11" t="s">
        <v>80</v>
      </c>
      <c r="AY166" s="248" t="s">
        <v>122</v>
      </c>
    </row>
    <row r="167" s="1" customFormat="1" ht="25.5" customHeight="1">
      <c r="B167" s="44"/>
      <c r="C167" s="219" t="s">
        <v>310</v>
      </c>
      <c r="D167" s="219" t="s">
        <v>125</v>
      </c>
      <c r="E167" s="220" t="s">
        <v>311</v>
      </c>
      <c r="F167" s="221" t="s">
        <v>312</v>
      </c>
      <c r="G167" s="222" t="s">
        <v>240</v>
      </c>
      <c r="H167" s="223">
        <v>24.66</v>
      </c>
      <c r="I167" s="224"/>
      <c r="J167" s="225">
        <f>ROUND(I167*H167,2)</f>
        <v>0</v>
      </c>
      <c r="K167" s="221" t="s">
        <v>129</v>
      </c>
      <c r="L167" s="70"/>
      <c r="M167" s="226" t="s">
        <v>21</v>
      </c>
      <c r="N167" s="227" t="s">
        <v>43</v>
      </c>
      <c r="O167" s="45"/>
      <c r="P167" s="228">
        <f>O167*H167</f>
        <v>0</v>
      </c>
      <c r="Q167" s="228">
        <v>0</v>
      </c>
      <c r="R167" s="228">
        <f>Q167*H167</f>
        <v>0</v>
      </c>
      <c r="S167" s="228">
        <v>0</v>
      </c>
      <c r="T167" s="229">
        <f>S167*H167</f>
        <v>0</v>
      </c>
      <c r="AR167" s="22" t="s">
        <v>139</v>
      </c>
      <c r="AT167" s="22" t="s">
        <v>125</v>
      </c>
      <c r="AU167" s="22" t="s">
        <v>82</v>
      </c>
      <c r="AY167" s="22" t="s">
        <v>122</v>
      </c>
      <c r="BE167" s="230">
        <f>IF(N167="základní",J167,0)</f>
        <v>0</v>
      </c>
      <c r="BF167" s="230">
        <f>IF(N167="snížená",J167,0)</f>
        <v>0</v>
      </c>
      <c r="BG167" s="230">
        <f>IF(N167="zákl. přenesená",J167,0)</f>
        <v>0</v>
      </c>
      <c r="BH167" s="230">
        <f>IF(N167="sníž. přenesená",J167,0)</f>
        <v>0</v>
      </c>
      <c r="BI167" s="230">
        <f>IF(N167="nulová",J167,0)</f>
        <v>0</v>
      </c>
      <c r="BJ167" s="22" t="s">
        <v>80</v>
      </c>
      <c r="BK167" s="230">
        <f>ROUND(I167*H167,2)</f>
        <v>0</v>
      </c>
      <c r="BL167" s="22" t="s">
        <v>139</v>
      </c>
      <c r="BM167" s="22" t="s">
        <v>313</v>
      </c>
    </row>
    <row r="168" s="1" customFormat="1">
      <c r="B168" s="44"/>
      <c r="C168" s="72"/>
      <c r="D168" s="235" t="s">
        <v>188</v>
      </c>
      <c r="E168" s="72"/>
      <c r="F168" s="236" t="s">
        <v>314</v>
      </c>
      <c r="G168" s="72"/>
      <c r="H168" s="72"/>
      <c r="I168" s="189"/>
      <c r="J168" s="72"/>
      <c r="K168" s="72"/>
      <c r="L168" s="70"/>
      <c r="M168" s="237"/>
      <c r="N168" s="45"/>
      <c r="O168" s="45"/>
      <c r="P168" s="45"/>
      <c r="Q168" s="45"/>
      <c r="R168" s="45"/>
      <c r="S168" s="45"/>
      <c r="T168" s="93"/>
      <c r="AT168" s="22" t="s">
        <v>188</v>
      </c>
      <c r="AU168" s="22" t="s">
        <v>82</v>
      </c>
    </row>
    <row r="169" s="1" customFormat="1" ht="25.5" customHeight="1">
      <c r="B169" s="44"/>
      <c r="C169" s="219" t="s">
        <v>315</v>
      </c>
      <c r="D169" s="219" t="s">
        <v>125</v>
      </c>
      <c r="E169" s="220" t="s">
        <v>316</v>
      </c>
      <c r="F169" s="221" t="s">
        <v>317</v>
      </c>
      <c r="G169" s="222" t="s">
        <v>240</v>
      </c>
      <c r="H169" s="223">
        <v>341.53800000000001</v>
      </c>
      <c r="I169" s="224"/>
      <c r="J169" s="225">
        <f>ROUND(I169*H169,2)</f>
        <v>0</v>
      </c>
      <c r="K169" s="221" t="s">
        <v>21</v>
      </c>
      <c r="L169" s="70"/>
      <c r="M169" s="226" t="s">
        <v>21</v>
      </c>
      <c r="N169" s="227" t="s">
        <v>43</v>
      </c>
      <c r="O169" s="45"/>
      <c r="P169" s="228">
        <f>O169*H169</f>
        <v>0</v>
      </c>
      <c r="Q169" s="228">
        <v>0</v>
      </c>
      <c r="R169" s="228">
        <f>Q169*H169</f>
        <v>0</v>
      </c>
      <c r="S169" s="228">
        <v>0</v>
      </c>
      <c r="T169" s="229">
        <f>S169*H169</f>
        <v>0</v>
      </c>
      <c r="AR169" s="22" t="s">
        <v>139</v>
      </c>
      <c r="AT169" s="22" t="s">
        <v>125</v>
      </c>
      <c r="AU169" s="22" t="s">
        <v>82</v>
      </c>
      <c r="AY169" s="22" t="s">
        <v>122</v>
      </c>
      <c r="BE169" s="230">
        <f>IF(N169="základní",J169,0)</f>
        <v>0</v>
      </c>
      <c r="BF169" s="230">
        <f>IF(N169="snížená",J169,0)</f>
        <v>0</v>
      </c>
      <c r="BG169" s="230">
        <f>IF(N169="zákl. přenesená",J169,0)</f>
        <v>0</v>
      </c>
      <c r="BH169" s="230">
        <f>IF(N169="sníž. přenesená",J169,0)</f>
        <v>0</v>
      </c>
      <c r="BI169" s="230">
        <f>IF(N169="nulová",J169,0)</f>
        <v>0</v>
      </c>
      <c r="BJ169" s="22" t="s">
        <v>80</v>
      </c>
      <c r="BK169" s="230">
        <f>ROUND(I169*H169,2)</f>
        <v>0</v>
      </c>
      <c r="BL169" s="22" t="s">
        <v>139</v>
      </c>
      <c r="BM169" s="22" t="s">
        <v>318</v>
      </c>
    </row>
    <row r="170" s="1" customFormat="1">
      <c r="B170" s="44"/>
      <c r="C170" s="72"/>
      <c r="D170" s="235" t="s">
        <v>188</v>
      </c>
      <c r="E170" s="72"/>
      <c r="F170" s="236" t="s">
        <v>314</v>
      </c>
      <c r="G170" s="72"/>
      <c r="H170" s="72"/>
      <c r="I170" s="189"/>
      <c r="J170" s="72"/>
      <c r="K170" s="72"/>
      <c r="L170" s="70"/>
      <c r="M170" s="237"/>
      <c r="N170" s="45"/>
      <c r="O170" s="45"/>
      <c r="P170" s="45"/>
      <c r="Q170" s="45"/>
      <c r="R170" s="45"/>
      <c r="S170" s="45"/>
      <c r="T170" s="93"/>
      <c r="AT170" s="22" t="s">
        <v>188</v>
      </c>
      <c r="AU170" s="22" t="s">
        <v>82</v>
      </c>
    </row>
    <row r="171" s="1" customFormat="1" ht="38.25" customHeight="1">
      <c r="B171" s="44"/>
      <c r="C171" s="219" t="s">
        <v>319</v>
      </c>
      <c r="D171" s="219" t="s">
        <v>125</v>
      </c>
      <c r="E171" s="220" t="s">
        <v>320</v>
      </c>
      <c r="F171" s="221" t="s">
        <v>321</v>
      </c>
      <c r="G171" s="222" t="s">
        <v>240</v>
      </c>
      <c r="H171" s="223">
        <v>341.53800000000001</v>
      </c>
      <c r="I171" s="224"/>
      <c r="J171" s="225">
        <f>ROUND(I171*H171,2)</f>
        <v>0</v>
      </c>
      <c r="K171" s="221" t="s">
        <v>129</v>
      </c>
      <c r="L171" s="70"/>
      <c r="M171" s="226" t="s">
        <v>21</v>
      </c>
      <c r="N171" s="227" t="s">
        <v>43</v>
      </c>
      <c r="O171" s="45"/>
      <c r="P171" s="228">
        <f>O171*H171</f>
        <v>0</v>
      </c>
      <c r="Q171" s="228">
        <v>0</v>
      </c>
      <c r="R171" s="228">
        <f>Q171*H171</f>
        <v>0</v>
      </c>
      <c r="S171" s="228">
        <v>0</v>
      </c>
      <c r="T171" s="229">
        <f>S171*H171</f>
        <v>0</v>
      </c>
      <c r="AR171" s="22" t="s">
        <v>139</v>
      </c>
      <c r="AT171" s="22" t="s">
        <v>125</v>
      </c>
      <c r="AU171" s="22" t="s">
        <v>82</v>
      </c>
      <c r="AY171" s="22" t="s">
        <v>122</v>
      </c>
      <c r="BE171" s="230">
        <f>IF(N171="základní",J171,0)</f>
        <v>0</v>
      </c>
      <c r="BF171" s="230">
        <f>IF(N171="snížená",J171,0)</f>
        <v>0</v>
      </c>
      <c r="BG171" s="230">
        <f>IF(N171="zákl. přenesená",J171,0)</f>
        <v>0</v>
      </c>
      <c r="BH171" s="230">
        <f>IF(N171="sníž. přenesená",J171,0)</f>
        <v>0</v>
      </c>
      <c r="BI171" s="230">
        <f>IF(N171="nulová",J171,0)</f>
        <v>0</v>
      </c>
      <c r="BJ171" s="22" t="s">
        <v>80</v>
      </c>
      <c r="BK171" s="230">
        <f>ROUND(I171*H171,2)</f>
        <v>0</v>
      </c>
      <c r="BL171" s="22" t="s">
        <v>139</v>
      </c>
      <c r="BM171" s="22" t="s">
        <v>322</v>
      </c>
    </row>
    <row r="172" s="1" customFormat="1">
      <c r="B172" s="44"/>
      <c r="C172" s="72"/>
      <c r="D172" s="235" t="s">
        <v>188</v>
      </c>
      <c r="E172" s="72"/>
      <c r="F172" s="260" t="s">
        <v>323</v>
      </c>
      <c r="G172" s="72"/>
      <c r="H172" s="72"/>
      <c r="I172" s="189"/>
      <c r="J172" s="72"/>
      <c r="K172" s="72"/>
      <c r="L172" s="70"/>
      <c r="M172" s="237"/>
      <c r="N172" s="45"/>
      <c r="O172" s="45"/>
      <c r="P172" s="45"/>
      <c r="Q172" s="45"/>
      <c r="R172" s="45"/>
      <c r="S172" s="45"/>
      <c r="T172" s="93"/>
      <c r="AT172" s="22" t="s">
        <v>188</v>
      </c>
      <c r="AU172" s="22" t="s">
        <v>82</v>
      </c>
    </row>
    <row r="173" s="11" customFormat="1">
      <c r="B173" s="238"/>
      <c r="C173" s="239"/>
      <c r="D173" s="235" t="s">
        <v>190</v>
      </c>
      <c r="E173" s="240" t="s">
        <v>21</v>
      </c>
      <c r="F173" s="241" t="s">
        <v>257</v>
      </c>
      <c r="G173" s="239"/>
      <c r="H173" s="242">
        <v>213.56299999999999</v>
      </c>
      <c r="I173" s="243"/>
      <c r="J173" s="239"/>
      <c r="K173" s="239"/>
      <c r="L173" s="244"/>
      <c r="M173" s="245"/>
      <c r="N173" s="246"/>
      <c r="O173" s="246"/>
      <c r="P173" s="246"/>
      <c r="Q173" s="246"/>
      <c r="R173" s="246"/>
      <c r="S173" s="246"/>
      <c r="T173" s="247"/>
      <c r="AT173" s="248" t="s">
        <v>190</v>
      </c>
      <c r="AU173" s="248" t="s">
        <v>82</v>
      </c>
      <c r="AV173" s="11" t="s">
        <v>82</v>
      </c>
      <c r="AW173" s="11" t="s">
        <v>35</v>
      </c>
      <c r="AX173" s="11" t="s">
        <v>72</v>
      </c>
      <c r="AY173" s="248" t="s">
        <v>122</v>
      </c>
    </row>
    <row r="174" s="11" customFormat="1">
      <c r="B174" s="238"/>
      <c r="C174" s="239"/>
      <c r="D174" s="235" t="s">
        <v>190</v>
      </c>
      <c r="E174" s="240" t="s">
        <v>21</v>
      </c>
      <c r="F174" s="241" t="s">
        <v>258</v>
      </c>
      <c r="G174" s="239"/>
      <c r="H174" s="242">
        <v>127.97499999999999</v>
      </c>
      <c r="I174" s="243"/>
      <c r="J174" s="239"/>
      <c r="K174" s="239"/>
      <c r="L174" s="244"/>
      <c r="M174" s="245"/>
      <c r="N174" s="246"/>
      <c r="O174" s="246"/>
      <c r="P174" s="246"/>
      <c r="Q174" s="246"/>
      <c r="R174" s="246"/>
      <c r="S174" s="246"/>
      <c r="T174" s="247"/>
      <c r="AT174" s="248" t="s">
        <v>190</v>
      </c>
      <c r="AU174" s="248" t="s">
        <v>82</v>
      </c>
      <c r="AV174" s="11" t="s">
        <v>82</v>
      </c>
      <c r="AW174" s="11" t="s">
        <v>35</v>
      </c>
      <c r="AX174" s="11" t="s">
        <v>72</v>
      </c>
      <c r="AY174" s="248" t="s">
        <v>122</v>
      </c>
    </row>
    <row r="175" s="12" customFormat="1">
      <c r="B175" s="249"/>
      <c r="C175" s="250"/>
      <c r="D175" s="235" t="s">
        <v>190</v>
      </c>
      <c r="E175" s="251" t="s">
        <v>21</v>
      </c>
      <c r="F175" s="252" t="s">
        <v>202</v>
      </c>
      <c r="G175" s="250"/>
      <c r="H175" s="253">
        <v>341.53800000000001</v>
      </c>
      <c r="I175" s="254"/>
      <c r="J175" s="250"/>
      <c r="K175" s="250"/>
      <c r="L175" s="255"/>
      <c r="M175" s="256"/>
      <c r="N175" s="257"/>
      <c r="O175" s="257"/>
      <c r="P175" s="257"/>
      <c r="Q175" s="257"/>
      <c r="R175" s="257"/>
      <c r="S175" s="257"/>
      <c r="T175" s="258"/>
      <c r="AT175" s="259" t="s">
        <v>190</v>
      </c>
      <c r="AU175" s="259" t="s">
        <v>82</v>
      </c>
      <c r="AV175" s="12" t="s">
        <v>139</v>
      </c>
      <c r="AW175" s="12" t="s">
        <v>35</v>
      </c>
      <c r="AX175" s="12" t="s">
        <v>80</v>
      </c>
      <c r="AY175" s="259" t="s">
        <v>122</v>
      </c>
    </row>
    <row r="176" s="1" customFormat="1" ht="16.5" customHeight="1">
      <c r="B176" s="44"/>
      <c r="C176" s="261" t="s">
        <v>324</v>
      </c>
      <c r="D176" s="261" t="s">
        <v>325</v>
      </c>
      <c r="E176" s="262" t="s">
        <v>326</v>
      </c>
      <c r="F176" s="263" t="s">
        <v>327</v>
      </c>
      <c r="G176" s="264" t="s">
        <v>328</v>
      </c>
      <c r="H176" s="265">
        <v>683.07600000000002</v>
      </c>
      <c r="I176" s="266"/>
      <c r="J176" s="267">
        <f>ROUND(I176*H176,2)</f>
        <v>0</v>
      </c>
      <c r="K176" s="263" t="s">
        <v>129</v>
      </c>
      <c r="L176" s="268"/>
      <c r="M176" s="269" t="s">
        <v>21</v>
      </c>
      <c r="N176" s="270" t="s">
        <v>43</v>
      </c>
      <c r="O176" s="45"/>
      <c r="P176" s="228">
        <f>O176*H176</f>
        <v>0</v>
      </c>
      <c r="Q176" s="228">
        <v>1</v>
      </c>
      <c r="R176" s="228">
        <f>Q176*H176</f>
        <v>683.07600000000002</v>
      </c>
      <c r="S176" s="228">
        <v>0</v>
      </c>
      <c r="T176" s="229">
        <f>S176*H176</f>
        <v>0</v>
      </c>
      <c r="AR176" s="22" t="s">
        <v>159</v>
      </c>
      <c r="AT176" s="22" t="s">
        <v>325</v>
      </c>
      <c r="AU176" s="22" t="s">
        <v>82</v>
      </c>
      <c r="AY176" s="22" t="s">
        <v>122</v>
      </c>
      <c r="BE176" s="230">
        <f>IF(N176="základní",J176,0)</f>
        <v>0</v>
      </c>
      <c r="BF176" s="230">
        <f>IF(N176="snížená",J176,0)</f>
        <v>0</v>
      </c>
      <c r="BG176" s="230">
        <f>IF(N176="zákl. přenesená",J176,0)</f>
        <v>0</v>
      </c>
      <c r="BH176" s="230">
        <f>IF(N176="sníž. přenesená",J176,0)</f>
        <v>0</v>
      </c>
      <c r="BI176" s="230">
        <f>IF(N176="nulová",J176,0)</f>
        <v>0</v>
      </c>
      <c r="BJ176" s="22" t="s">
        <v>80</v>
      </c>
      <c r="BK176" s="230">
        <f>ROUND(I176*H176,2)</f>
        <v>0</v>
      </c>
      <c r="BL176" s="22" t="s">
        <v>139</v>
      </c>
      <c r="BM176" s="22" t="s">
        <v>329</v>
      </c>
    </row>
    <row r="177" s="11" customFormat="1">
      <c r="B177" s="238"/>
      <c r="C177" s="239"/>
      <c r="D177" s="235" t="s">
        <v>190</v>
      </c>
      <c r="E177" s="239"/>
      <c r="F177" s="241" t="s">
        <v>330</v>
      </c>
      <c r="G177" s="239"/>
      <c r="H177" s="242">
        <v>683.07600000000002</v>
      </c>
      <c r="I177" s="243"/>
      <c r="J177" s="239"/>
      <c r="K177" s="239"/>
      <c r="L177" s="244"/>
      <c r="M177" s="245"/>
      <c r="N177" s="246"/>
      <c r="O177" s="246"/>
      <c r="P177" s="246"/>
      <c r="Q177" s="246"/>
      <c r="R177" s="246"/>
      <c r="S177" s="246"/>
      <c r="T177" s="247"/>
      <c r="AT177" s="248" t="s">
        <v>190</v>
      </c>
      <c r="AU177" s="248" t="s">
        <v>82</v>
      </c>
      <c r="AV177" s="11" t="s">
        <v>82</v>
      </c>
      <c r="AW177" s="11" t="s">
        <v>6</v>
      </c>
      <c r="AX177" s="11" t="s">
        <v>80</v>
      </c>
      <c r="AY177" s="248" t="s">
        <v>122</v>
      </c>
    </row>
    <row r="178" s="1" customFormat="1" ht="38.25" customHeight="1">
      <c r="B178" s="44"/>
      <c r="C178" s="219" t="s">
        <v>331</v>
      </c>
      <c r="D178" s="219" t="s">
        <v>125</v>
      </c>
      <c r="E178" s="220" t="s">
        <v>332</v>
      </c>
      <c r="F178" s="221" t="s">
        <v>333</v>
      </c>
      <c r="G178" s="222" t="s">
        <v>240</v>
      </c>
      <c r="H178" s="223">
        <v>42.713000000000001</v>
      </c>
      <c r="I178" s="224"/>
      <c r="J178" s="225">
        <f>ROUND(I178*H178,2)</f>
        <v>0</v>
      </c>
      <c r="K178" s="221" t="s">
        <v>129</v>
      </c>
      <c r="L178" s="70"/>
      <c r="M178" s="226" t="s">
        <v>21</v>
      </c>
      <c r="N178" s="227" t="s">
        <v>43</v>
      </c>
      <c r="O178" s="45"/>
      <c r="P178" s="228">
        <f>O178*H178</f>
        <v>0</v>
      </c>
      <c r="Q178" s="228">
        <v>0</v>
      </c>
      <c r="R178" s="228">
        <f>Q178*H178</f>
        <v>0</v>
      </c>
      <c r="S178" s="228">
        <v>0</v>
      </c>
      <c r="T178" s="229">
        <f>S178*H178</f>
        <v>0</v>
      </c>
      <c r="AR178" s="22" t="s">
        <v>139</v>
      </c>
      <c r="AT178" s="22" t="s">
        <v>125</v>
      </c>
      <c r="AU178" s="22" t="s">
        <v>82</v>
      </c>
      <c r="AY178" s="22" t="s">
        <v>122</v>
      </c>
      <c r="BE178" s="230">
        <f>IF(N178="základní",J178,0)</f>
        <v>0</v>
      </c>
      <c r="BF178" s="230">
        <f>IF(N178="snížená",J178,0)</f>
        <v>0</v>
      </c>
      <c r="BG178" s="230">
        <f>IF(N178="zákl. přenesená",J178,0)</f>
        <v>0</v>
      </c>
      <c r="BH178" s="230">
        <f>IF(N178="sníž. přenesená",J178,0)</f>
        <v>0</v>
      </c>
      <c r="BI178" s="230">
        <f>IF(N178="nulová",J178,0)</f>
        <v>0</v>
      </c>
      <c r="BJ178" s="22" t="s">
        <v>80</v>
      </c>
      <c r="BK178" s="230">
        <f>ROUND(I178*H178,2)</f>
        <v>0</v>
      </c>
      <c r="BL178" s="22" t="s">
        <v>139</v>
      </c>
      <c r="BM178" s="22" t="s">
        <v>334</v>
      </c>
    </row>
    <row r="179" s="1" customFormat="1">
      <c r="B179" s="44"/>
      <c r="C179" s="72"/>
      <c r="D179" s="235" t="s">
        <v>188</v>
      </c>
      <c r="E179" s="72"/>
      <c r="F179" s="260" t="s">
        <v>323</v>
      </c>
      <c r="G179" s="72"/>
      <c r="H179" s="72"/>
      <c r="I179" s="189"/>
      <c r="J179" s="72"/>
      <c r="K179" s="72"/>
      <c r="L179" s="70"/>
      <c r="M179" s="237"/>
      <c r="N179" s="45"/>
      <c r="O179" s="45"/>
      <c r="P179" s="45"/>
      <c r="Q179" s="45"/>
      <c r="R179" s="45"/>
      <c r="S179" s="45"/>
      <c r="T179" s="93"/>
      <c r="AT179" s="22" t="s">
        <v>188</v>
      </c>
      <c r="AU179" s="22" t="s">
        <v>82</v>
      </c>
    </row>
    <row r="180" s="11" customFormat="1">
      <c r="B180" s="238"/>
      <c r="C180" s="239"/>
      <c r="D180" s="235" t="s">
        <v>190</v>
      </c>
      <c r="E180" s="240" t="s">
        <v>21</v>
      </c>
      <c r="F180" s="241" t="s">
        <v>335</v>
      </c>
      <c r="G180" s="239"/>
      <c r="H180" s="242">
        <v>42.713000000000001</v>
      </c>
      <c r="I180" s="243"/>
      <c r="J180" s="239"/>
      <c r="K180" s="239"/>
      <c r="L180" s="244"/>
      <c r="M180" s="245"/>
      <c r="N180" s="246"/>
      <c r="O180" s="246"/>
      <c r="P180" s="246"/>
      <c r="Q180" s="246"/>
      <c r="R180" s="246"/>
      <c r="S180" s="246"/>
      <c r="T180" s="247"/>
      <c r="AT180" s="248" t="s">
        <v>190</v>
      </c>
      <c r="AU180" s="248" t="s">
        <v>82</v>
      </c>
      <c r="AV180" s="11" t="s">
        <v>82</v>
      </c>
      <c r="AW180" s="11" t="s">
        <v>35</v>
      </c>
      <c r="AX180" s="11" t="s">
        <v>80</v>
      </c>
      <c r="AY180" s="248" t="s">
        <v>122</v>
      </c>
    </row>
    <row r="181" s="1" customFormat="1" ht="16.5" customHeight="1">
      <c r="B181" s="44"/>
      <c r="C181" s="261" t="s">
        <v>336</v>
      </c>
      <c r="D181" s="261" t="s">
        <v>325</v>
      </c>
      <c r="E181" s="262" t="s">
        <v>337</v>
      </c>
      <c r="F181" s="263" t="s">
        <v>338</v>
      </c>
      <c r="G181" s="264" t="s">
        <v>328</v>
      </c>
      <c r="H181" s="265">
        <v>85.426000000000002</v>
      </c>
      <c r="I181" s="266"/>
      <c r="J181" s="267">
        <f>ROUND(I181*H181,2)</f>
        <v>0</v>
      </c>
      <c r="K181" s="263" t="s">
        <v>129</v>
      </c>
      <c r="L181" s="268"/>
      <c r="M181" s="269" t="s">
        <v>21</v>
      </c>
      <c r="N181" s="270" t="s">
        <v>43</v>
      </c>
      <c r="O181" s="45"/>
      <c r="P181" s="228">
        <f>O181*H181</f>
        <v>0</v>
      </c>
      <c r="Q181" s="228">
        <v>1</v>
      </c>
      <c r="R181" s="228">
        <f>Q181*H181</f>
        <v>85.426000000000002</v>
      </c>
      <c r="S181" s="228">
        <v>0</v>
      </c>
      <c r="T181" s="229">
        <f>S181*H181</f>
        <v>0</v>
      </c>
      <c r="AR181" s="22" t="s">
        <v>159</v>
      </c>
      <c r="AT181" s="22" t="s">
        <v>325</v>
      </c>
      <c r="AU181" s="22" t="s">
        <v>82</v>
      </c>
      <c r="AY181" s="22" t="s">
        <v>122</v>
      </c>
      <c r="BE181" s="230">
        <f>IF(N181="základní",J181,0)</f>
        <v>0</v>
      </c>
      <c r="BF181" s="230">
        <f>IF(N181="snížená",J181,0)</f>
        <v>0</v>
      </c>
      <c r="BG181" s="230">
        <f>IF(N181="zákl. přenesená",J181,0)</f>
        <v>0</v>
      </c>
      <c r="BH181" s="230">
        <f>IF(N181="sníž. přenesená",J181,0)</f>
        <v>0</v>
      </c>
      <c r="BI181" s="230">
        <f>IF(N181="nulová",J181,0)</f>
        <v>0</v>
      </c>
      <c r="BJ181" s="22" t="s">
        <v>80</v>
      </c>
      <c r="BK181" s="230">
        <f>ROUND(I181*H181,2)</f>
        <v>0</v>
      </c>
      <c r="BL181" s="22" t="s">
        <v>139</v>
      </c>
      <c r="BM181" s="22" t="s">
        <v>339</v>
      </c>
    </row>
    <row r="182" s="11" customFormat="1">
      <c r="B182" s="238"/>
      <c r="C182" s="239"/>
      <c r="D182" s="235" t="s">
        <v>190</v>
      </c>
      <c r="E182" s="239"/>
      <c r="F182" s="241" t="s">
        <v>340</v>
      </c>
      <c r="G182" s="239"/>
      <c r="H182" s="242">
        <v>85.426000000000002</v>
      </c>
      <c r="I182" s="243"/>
      <c r="J182" s="239"/>
      <c r="K182" s="239"/>
      <c r="L182" s="244"/>
      <c r="M182" s="245"/>
      <c r="N182" s="246"/>
      <c r="O182" s="246"/>
      <c r="P182" s="246"/>
      <c r="Q182" s="246"/>
      <c r="R182" s="246"/>
      <c r="S182" s="246"/>
      <c r="T182" s="247"/>
      <c r="AT182" s="248" t="s">
        <v>190</v>
      </c>
      <c r="AU182" s="248" t="s">
        <v>82</v>
      </c>
      <c r="AV182" s="11" t="s">
        <v>82</v>
      </c>
      <c r="AW182" s="11" t="s">
        <v>6</v>
      </c>
      <c r="AX182" s="11" t="s">
        <v>80</v>
      </c>
      <c r="AY182" s="248" t="s">
        <v>122</v>
      </c>
    </row>
    <row r="183" s="1" customFormat="1" ht="16.5" customHeight="1">
      <c r="B183" s="44"/>
      <c r="C183" s="219" t="s">
        <v>341</v>
      </c>
      <c r="D183" s="219" t="s">
        <v>125</v>
      </c>
      <c r="E183" s="220" t="s">
        <v>342</v>
      </c>
      <c r="F183" s="221" t="s">
        <v>343</v>
      </c>
      <c r="G183" s="222" t="s">
        <v>240</v>
      </c>
      <c r="H183" s="223">
        <v>24.66</v>
      </c>
      <c r="I183" s="224"/>
      <c r="J183" s="225">
        <f>ROUND(I183*H183,2)</f>
        <v>0</v>
      </c>
      <c r="K183" s="221" t="s">
        <v>129</v>
      </c>
      <c r="L183" s="70"/>
      <c r="M183" s="226" t="s">
        <v>21</v>
      </c>
      <c r="N183" s="227" t="s">
        <v>43</v>
      </c>
      <c r="O183" s="45"/>
      <c r="P183" s="228">
        <f>O183*H183</f>
        <v>0</v>
      </c>
      <c r="Q183" s="228">
        <v>0</v>
      </c>
      <c r="R183" s="228">
        <f>Q183*H183</f>
        <v>0</v>
      </c>
      <c r="S183" s="228">
        <v>0</v>
      </c>
      <c r="T183" s="229">
        <f>S183*H183</f>
        <v>0</v>
      </c>
      <c r="AR183" s="22" t="s">
        <v>139</v>
      </c>
      <c r="AT183" s="22" t="s">
        <v>125</v>
      </c>
      <c r="AU183" s="22" t="s">
        <v>82</v>
      </c>
      <c r="AY183" s="22" t="s">
        <v>122</v>
      </c>
      <c r="BE183" s="230">
        <f>IF(N183="základní",J183,0)</f>
        <v>0</v>
      </c>
      <c r="BF183" s="230">
        <f>IF(N183="snížená",J183,0)</f>
        <v>0</v>
      </c>
      <c r="BG183" s="230">
        <f>IF(N183="zákl. přenesená",J183,0)</f>
        <v>0</v>
      </c>
      <c r="BH183" s="230">
        <f>IF(N183="sníž. přenesená",J183,0)</f>
        <v>0</v>
      </c>
      <c r="BI183" s="230">
        <f>IF(N183="nulová",J183,0)</f>
        <v>0</v>
      </c>
      <c r="BJ183" s="22" t="s">
        <v>80</v>
      </c>
      <c r="BK183" s="230">
        <f>ROUND(I183*H183,2)</f>
        <v>0</v>
      </c>
      <c r="BL183" s="22" t="s">
        <v>139</v>
      </c>
      <c r="BM183" s="22" t="s">
        <v>344</v>
      </c>
    </row>
    <row r="184" s="1" customFormat="1">
      <c r="B184" s="44"/>
      <c r="C184" s="72"/>
      <c r="D184" s="235" t="s">
        <v>188</v>
      </c>
      <c r="E184" s="72"/>
      <c r="F184" s="236" t="s">
        <v>345</v>
      </c>
      <c r="G184" s="72"/>
      <c r="H184" s="72"/>
      <c r="I184" s="189"/>
      <c r="J184" s="72"/>
      <c r="K184" s="72"/>
      <c r="L184" s="70"/>
      <c r="M184" s="237"/>
      <c r="N184" s="45"/>
      <c r="O184" s="45"/>
      <c r="P184" s="45"/>
      <c r="Q184" s="45"/>
      <c r="R184" s="45"/>
      <c r="S184" s="45"/>
      <c r="T184" s="93"/>
      <c r="AT184" s="22" t="s">
        <v>188</v>
      </c>
      <c r="AU184" s="22" t="s">
        <v>82</v>
      </c>
    </row>
    <row r="185" s="1" customFormat="1" ht="16.5" customHeight="1">
      <c r="B185" s="44"/>
      <c r="C185" s="219" t="s">
        <v>346</v>
      </c>
      <c r="D185" s="219" t="s">
        <v>125</v>
      </c>
      <c r="E185" s="220" t="s">
        <v>347</v>
      </c>
      <c r="F185" s="221" t="s">
        <v>348</v>
      </c>
      <c r="G185" s="222" t="s">
        <v>240</v>
      </c>
      <c r="H185" s="223">
        <v>341.53800000000001</v>
      </c>
      <c r="I185" s="224"/>
      <c r="J185" s="225">
        <f>ROUND(I185*H185,2)</f>
        <v>0</v>
      </c>
      <c r="K185" s="221" t="s">
        <v>21</v>
      </c>
      <c r="L185" s="70"/>
      <c r="M185" s="226" t="s">
        <v>21</v>
      </c>
      <c r="N185" s="227" t="s">
        <v>43</v>
      </c>
      <c r="O185" s="45"/>
      <c r="P185" s="228">
        <f>O185*H185</f>
        <v>0</v>
      </c>
      <c r="Q185" s="228">
        <v>0</v>
      </c>
      <c r="R185" s="228">
        <f>Q185*H185</f>
        <v>0</v>
      </c>
      <c r="S185" s="228">
        <v>0</v>
      </c>
      <c r="T185" s="229">
        <f>S185*H185</f>
        <v>0</v>
      </c>
      <c r="AR185" s="22" t="s">
        <v>139</v>
      </c>
      <c r="AT185" s="22" t="s">
        <v>125</v>
      </c>
      <c r="AU185" s="22" t="s">
        <v>82</v>
      </c>
      <c r="AY185" s="22" t="s">
        <v>122</v>
      </c>
      <c r="BE185" s="230">
        <f>IF(N185="základní",J185,0)</f>
        <v>0</v>
      </c>
      <c r="BF185" s="230">
        <f>IF(N185="snížená",J185,0)</f>
        <v>0</v>
      </c>
      <c r="BG185" s="230">
        <f>IF(N185="zákl. přenesená",J185,0)</f>
        <v>0</v>
      </c>
      <c r="BH185" s="230">
        <f>IF(N185="sníž. přenesená",J185,0)</f>
        <v>0</v>
      </c>
      <c r="BI185" s="230">
        <f>IF(N185="nulová",J185,0)</f>
        <v>0</v>
      </c>
      <c r="BJ185" s="22" t="s">
        <v>80</v>
      </c>
      <c r="BK185" s="230">
        <f>ROUND(I185*H185,2)</f>
        <v>0</v>
      </c>
      <c r="BL185" s="22" t="s">
        <v>139</v>
      </c>
      <c r="BM185" s="22" t="s">
        <v>349</v>
      </c>
    </row>
    <row r="186" s="1" customFormat="1">
      <c r="B186" s="44"/>
      <c r="C186" s="72"/>
      <c r="D186" s="235" t="s">
        <v>188</v>
      </c>
      <c r="E186" s="72"/>
      <c r="F186" s="236" t="s">
        <v>345</v>
      </c>
      <c r="G186" s="72"/>
      <c r="H186" s="72"/>
      <c r="I186" s="189"/>
      <c r="J186" s="72"/>
      <c r="K186" s="72"/>
      <c r="L186" s="70"/>
      <c r="M186" s="237"/>
      <c r="N186" s="45"/>
      <c r="O186" s="45"/>
      <c r="P186" s="45"/>
      <c r="Q186" s="45"/>
      <c r="R186" s="45"/>
      <c r="S186" s="45"/>
      <c r="T186" s="93"/>
      <c r="AT186" s="22" t="s">
        <v>188</v>
      </c>
      <c r="AU186" s="22" t="s">
        <v>82</v>
      </c>
    </row>
    <row r="187" s="1" customFormat="1" ht="25.5" customHeight="1">
      <c r="B187" s="44"/>
      <c r="C187" s="219" t="s">
        <v>350</v>
      </c>
      <c r="D187" s="219" t="s">
        <v>125</v>
      </c>
      <c r="E187" s="220" t="s">
        <v>351</v>
      </c>
      <c r="F187" s="221" t="s">
        <v>352</v>
      </c>
      <c r="G187" s="222" t="s">
        <v>328</v>
      </c>
      <c r="H187" s="223">
        <v>49.32</v>
      </c>
      <c r="I187" s="224"/>
      <c r="J187" s="225">
        <f>ROUND(I187*H187,2)</f>
        <v>0</v>
      </c>
      <c r="K187" s="221" t="s">
        <v>129</v>
      </c>
      <c r="L187" s="70"/>
      <c r="M187" s="226" t="s">
        <v>21</v>
      </c>
      <c r="N187" s="227" t="s">
        <v>43</v>
      </c>
      <c r="O187" s="45"/>
      <c r="P187" s="228">
        <f>O187*H187</f>
        <v>0</v>
      </c>
      <c r="Q187" s="228">
        <v>0</v>
      </c>
      <c r="R187" s="228">
        <f>Q187*H187</f>
        <v>0</v>
      </c>
      <c r="S187" s="228">
        <v>0</v>
      </c>
      <c r="T187" s="229">
        <f>S187*H187</f>
        <v>0</v>
      </c>
      <c r="AR187" s="22" t="s">
        <v>139</v>
      </c>
      <c r="AT187" s="22" t="s">
        <v>125</v>
      </c>
      <c r="AU187" s="22" t="s">
        <v>82</v>
      </c>
      <c r="AY187" s="22" t="s">
        <v>122</v>
      </c>
      <c r="BE187" s="230">
        <f>IF(N187="základní",J187,0)</f>
        <v>0</v>
      </c>
      <c r="BF187" s="230">
        <f>IF(N187="snížená",J187,0)</f>
        <v>0</v>
      </c>
      <c r="BG187" s="230">
        <f>IF(N187="zákl. přenesená",J187,0)</f>
        <v>0</v>
      </c>
      <c r="BH187" s="230">
        <f>IF(N187="sníž. přenesená",J187,0)</f>
        <v>0</v>
      </c>
      <c r="BI187" s="230">
        <f>IF(N187="nulová",J187,0)</f>
        <v>0</v>
      </c>
      <c r="BJ187" s="22" t="s">
        <v>80</v>
      </c>
      <c r="BK187" s="230">
        <f>ROUND(I187*H187,2)</f>
        <v>0</v>
      </c>
      <c r="BL187" s="22" t="s">
        <v>139</v>
      </c>
      <c r="BM187" s="22" t="s">
        <v>353</v>
      </c>
    </row>
    <row r="188" s="1" customFormat="1">
      <c r="B188" s="44"/>
      <c r="C188" s="72"/>
      <c r="D188" s="235" t="s">
        <v>188</v>
      </c>
      <c r="E188" s="72"/>
      <c r="F188" s="236" t="s">
        <v>354</v>
      </c>
      <c r="G188" s="72"/>
      <c r="H188" s="72"/>
      <c r="I188" s="189"/>
      <c r="J188" s="72"/>
      <c r="K188" s="72"/>
      <c r="L188" s="70"/>
      <c r="M188" s="237"/>
      <c r="N188" s="45"/>
      <c r="O188" s="45"/>
      <c r="P188" s="45"/>
      <c r="Q188" s="45"/>
      <c r="R188" s="45"/>
      <c r="S188" s="45"/>
      <c r="T188" s="93"/>
      <c r="AT188" s="22" t="s">
        <v>188</v>
      </c>
      <c r="AU188" s="22" t="s">
        <v>82</v>
      </c>
    </row>
    <row r="189" s="11" customFormat="1">
      <c r="B189" s="238"/>
      <c r="C189" s="239"/>
      <c r="D189" s="235" t="s">
        <v>190</v>
      </c>
      <c r="E189" s="239"/>
      <c r="F189" s="241" t="s">
        <v>355</v>
      </c>
      <c r="G189" s="239"/>
      <c r="H189" s="242">
        <v>49.32</v>
      </c>
      <c r="I189" s="243"/>
      <c r="J189" s="239"/>
      <c r="K189" s="239"/>
      <c r="L189" s="244"/>
      <c r="M189" s="245"/>
      <c r="N189" s="246"/>
      <c r="O189" s="246"/>
      <c r="P189" s="246"/>
      <c r="Q189" s="246"/>
      <c r="R189" s="246"/>
      <c r="S189" s="246"/>
      <c r="T189" s="247"/>
      <c r="AT189" s="248" t="s">
        <v>190</v>
      </c>
      <c r="AU189" s="248" t="s">
        <v>82</v>
      </c>
      <c r="AV189" s="11" t="s">
        <v>82</v>
      </c>
      <c r="AW189" s="11" t="s">
        <v>6</v>
      </c>
      <c r="AX189" s="11" t="s">
        <v>80</v>
      </c>
      <c r="AY189" s="248" t="s">
        <v>122</v>
      </c>
    </row>
    <row r="190" s="1" customFormat="1" ht="38.25" customHeight="1">
      <c r="B190" s="44"/>
      <c r="C190" s="219" t="s">
        <v>356</v>
      </c>
      <c r="D190" s="219" t="s">
        <v>125</v>
      </c>
      <c r="E190" s="220" t="s">
        <v>357</v>
      </c>
      <c r="F190" s="221" t="s">
        <v>358</v>
      </c>
      <c r="G190" s="222" t="s">
        <v>328</v>
      </c>
      <c r="H190" s="223">
        <v>683.07600000000002</v>
      </c>
      <c r="I190" s="224"/>
      <c r="J190" s="225">
        <f>ROUND(I190*H190,2)</f>
        <v>0</v>
      </c>
      <c r="K190" s="221" t="s">
        <v>21</v>
      </c>
      <c r="L190" s="70"/>
      <c r="M190" s="226" t="s">
        <v>21</v>
      </c>
      <c r="N190" s="227" t="s">
        <v>43</v>
      </c>
      <c r="O190" s="45"/>
      <c r="P190" s="228">
        <f>O190*H190</f>
        <v>0</v>
      </c>
      <c r="Q190" s="228">
        <v>0</v>
      </c>
      <c r="R190" s="228">
        <f>Q190*H190</f>
        <v>0</v>
      </c>
      <c r="S190" s="228">
        <v>0</v>
      </c>
      <c r="T190" s="229">
        <f>S190*H190</f>
        <v>0</v>
      </c>
      <c r="AR190" s="22" t="s">
        <v>139</v>
      </c>
      <c r="AT190" s="22" t="s">
        <v>125</v>
      </c>
      <c r="AU190" s="22" t="s">
        <v>82</v>
      </c>
      <c r="AY190" s="22" t="s">
        <v>122</v>
      </c>
      <c r="BE190" s="230">
        <f>IF(N190="základní",J190,0)</f>
        <v>0</v>
      </c>
      <c r="BF190" s="230">
        <f>IF(N190="snížená",J190,0)</f>
        <v>0</v>
      </c>
      <c r="BG190" s="230">
        <f>IF(N190="zákl. přenesená",J190,0)</f>
        <v>0</v>
      </c>
      <c r="BH190" s="230">
        <f>IF(N190="sníž. přenesená",J190,0)</f>
        <v>0</v>
      </c>
      <c r="BI190" s="230">
        <f>IF(N190="nulová",J190,0)</f>
        <v>0</v>
      </c>
      <c r="BJ190" s="22" t="s">
        <v>80</v>
      </c>
      <c r="BK190" s="230">
        <f>ROUND(I190*H190,2)</f>
        <v>0</v>
      </c>
      <c r="BL190" s="22" t="s">
        <v>139</v>
      </c>
      <c r="BM190" s="22" t="s">
        <v>359</v>
      </c>
    </row>
    <row r="191" s="1" customFormat="1">
      <c r="B191" s="44"/>
      <c r="C191" s="72"/>
      <c r="D191" s="235" t="s">
        <v>188</v>
      </c>
      <c r="E191" s="72"/>
      <c r="F191" s="236" t="s">
        <v>354</v>
      </c>
      <c r="G191" s="72"/>
      <c r="H191" s="72"/>
      <c r="I191" s="189"/>
      <c r="J191" s="72"/>
      <c r="K191" s="72"/>
      <c r="L191" s="70"/>
      <c r="M191" s="237"/>
      <c r="N191" s="45"/>
      <c r="O191" s="45"/>
      <c r="P191" s="45"/>
      <c r="Q191" s="45"/>
      <c r="R191" s="45"/>
      <c r="S191" s="45"/>
      <c r="T191" s="93"/>
      <c r="AT191" s="22" t="s">
        <v>188</v>
      </c>
      <c r="AU191" s="22" t="s">
        <v>82</v>
      </c>
    </row>
    <row r="192" s="11" customFormat="1">
      <c r="B192" s="238"/>
      <c r="C192" s="239"/>
      <c r="D192" s="235" t="s">
        <v>190</v>
      </c>
      <c r="E192" s="239"/>
      <c r="F192" s="241" t="s">
        <v>330</v>
      </c>
      <c r="G192" s="239"/>
      <c r="H192" s="242">
        <v>683.07600000000002</v>
      </c>
      <c r="I192" s="243"/>
      <c r="J192" s="239"/>
      <c r="K192" s="239"/>
      <c r="L192" s="244"/>
      <c r="M192" s="245"/>
      <c r="N192" s="246"/>
      <c r="O192" s="246"/>
      <c r="P192" s="246"/>
      <c r="Q192" s="246"/>
      <c r="R192" s="246"/>
      <c r="S192" s="246"/>
      <c r="T192" s="247"/>
      <c r="AT192" s="248" t="s">
        <v>190</v>
      </c>
      <c r="AU192" s="248" t="s">
        <v>82</v>
      </c>
      <c r="AV192" s="11" t="s">
        <v>82</v>
      </c>
      <c r="AW192" s="11" t="s">
        <v>6</v>
      </c>
      <c r="AX192" s="11" t="s">
        <v>80</v>
      </c>
      <c r="AY192" s="248" t="s">
        <v>122</v>
      </c>
    </row>
    <row r="193" s="1" customFormat="1" ht="25.5" customHeight="1">
      <c r="B193" s="44"/>
      <c r="C193" s="219" t="s">
        <v>360</v>
      </c>
      <c r="D193" s="219" t="s">
        <v>125</v>
      </c>
      <c r="E193" s="220" t="s">
        <v>361</v>
      </c>
      <c r="F193" s="221" t="s">
        <v>362</v>
      </c>
      <c r="G193" s="222" t="s">
        <v>240</v>
      </c>
      <c r="H193" s="223">
        <v>9.8800000000000008</v>
      </c>
      <c r="I193" s="224"/>
      <c r="J193" s="225">
        <f>ROUND(I193*H193,2)</f>
        <v>0</v>
      </c>
      <c r="K193" s="221" t="s">
        <v>129</v>
      </c>
      <c r="L193" s="70"/>
      <c r="M193" s="226" t="s">
        <v>21</v>
      </c>
      <c r="N193" s="227" t="s">
        <v>43</v>
      </c>
      <c r="O193" s="45"/>
      <c r="P193" s="228">
        <f>O193*H193</f>
        <v>0</v>
      </c>
      <c r="Q193" s="228">
        <v>0</v>
      </c>
      <c r="R193" s="228">
        <f>Q193*H193</f>
        <v>0</v>
      </c>
      <c r="S193" s="228">
        <v>0</v>
      </c>
      <c r="T193" s="229">
        <f>S193*H193</f>
        <v>0</v>
      </c>
      <c r="AR193" s="22" t="s">
        <v>139</v>
      </c>
      <c r="AT193" s="22" t="s">
        <v>125</v>
      </c>
      <c r="AU193" s="22" t="s">
        <v>82</v>
      </c>
      <c r="AY193" s="22" t="s">
        <v>122</v>
      </c>
      <c r="BE193" s="230">
        <f>IF(N193="základní",J193,0)</f>
        <v>0</v>
      </c>
      <c r="BF193" s="230">
        <f>IF(N193="snížená",J193,0)</f>
        <v>0</v>
      </c>
      <c r="BG193" s="230">
        <f>IF(N193="zákl. přenesená",J193,0)</f>
        <v>0</v>
      </c>
      <c r="BH193" s="230">
        <f>IF(N193="sníž. přenesená",J193,0)</f>
        <v>0</v>
      </c>
      <c r="BI193" s="230">
        <f>IF(N193="nulová",J193,0)</f>
        <v>0</v>
      </c>
      <c r="BJ193" s="22" t="s">
        <v>80</v>
      </c>
      <c r="BK193" s="230">
        <f>ROUND(I193*H193,2)</f>
        <v>0</v>
      </c>
      <c r="BL193" s="22" t="s">
        <v>139</v>
      </c>
      <c r="BM193" s="22" t="s">
        <v>363</v>
      </c>
    </row>
    <row r="194" s="1" customFormat="1">
      <c r="B194" s="44"/>
      <c r="C194" s="72"/>
      <c r="D194" s="235" t="s">
        <v>188</v>
      </c>
      <c r="E194" s="72"/>
      <c r="F194" s="260" t="s">
        <v>364</v>
      </c>
      <c r="G194" s="72"/>
      <c r="H194" s="72"/>
      <c r="I194" s="189"/>
      <c r="J194" s="72"/>
      <c r="K194" s="72"/>
      <c r="L194" s="70"/>
      <c r="M194" s="237"/>
      <c r="N194" s="45"/>
      <c r="O194" s="45"/>
      <c r="P194" s="45"/>
      <c r="Q194" s="45"/>
      <c r="R194" s="45"/>
      <c r="S194" s="45"/>
      <c r="T194" s="93"/>
      <c r="AT194" s="22" t="s">
        <v>188</v>
      </c>
      <c r="AU194" s="22" t="s">
        <v>82</v>
      </c>
    </row>
    <row r="195" s="11" customFormat="1">
      <c r="B195" s="238"/>
      <c r="C195" s="239"/>
      <c r="D195" s="235" t="s">
        <v>190</v>
      </c>
      <c r="E195" s="240" t="s">
        <v>21</v>
      </c>
      <c r="F195" s="241" t="s">
        <v>365</v>
      </c>
      <c r="G195" s="239"/>
      <c r="H195" s="242">
        <v>3.4199999999999999</v>
      </c>
      <c r="I195" s="243"/>
      <c r="J195" s="239"/>
      <c r="K195" s="239"/>
      <c r="L195" s="244"/>
      <c r="M195" s="245"/>
      <c r="N195" s="246"/>
      <c r="O195" s="246"/>
      <c r="P195" s="246"/>
      <c r="Q195" s="246"/>
      <c r="R195" s="246"/>
      <c r="S195" s="246"/>
      <c r="T195" s="247"/>
      <c r="AT195" s="248" t="s">
        <v>190</v>
      </c>
      <c r="AU195" s="248" t="s">
        <v>82</v>
      </c>
      <c r="AV195" s="11" t="s">
        <v>82</v>
      </c>
      <c r="AW195" s="11" t="s">
        <v>35</v>
      </c>
      <c r="AX195" s="11" t="s">
        <v>72</v>
      </c>
      <c r="AY195" s="248" t="s">
        <v>122</v>
      </c>
    </row>
    <row r="196" s="11" customFormat="1">
      <c r="B196" s="238"/>
      <c r="C196" s="239"/>
      <c r="D196" s="235" t="s">
        <v>190</v>
      </c>
      <c r="E196" s="240" t="s">
        <v>21</v>
      </c>
      <c r="F196" s="241" t="s">
        <v>366</v>
      </c>
      <c r="G196" s="239"/>
      <c r="H196" s="242">
        <v>6.46</v>
      </c>
      <c r="I196" s="243"/>
      <c r="J196" s="239"/>
      <c r="K196" s="239"/>
      <c r="L196" s="244"/>
      <c r="M196" s="245"/>
      <c r="N196" s="246"/>
      <c r="O196" s="246"/>
      <c r="P196" s="246"/>
      <c r="Q196" s="246"/>
      <c r="R196" s="246"/>
      <c r="S196" s="246"/>
      <c r="T196" s="247"/>
      <c r="AT196" s="248" t="s">
        <v>190</v>
      </c>
      <c r="AU196" s="248" t="s">
        <v>82</v>
      </c>
      <c r="AV196" s="11" t="s">
        <v>82</v>
      </c>
      <c r="AW196" s="11" t="s">
        <v>35</v>
      </c>
      <c r="AX196" s="11" t="s">
        <v>72</v>
      </c>
      <c r="AY196" s="248" t="s">
        <v>122</v>
      </c>
    </row>
    <row r="197" s="12" customFormat="1">
      <c r="B197" s="249"/>
      <c r="C197" s="250"/>
      <c r="D197" s="235" t="s">
        <v>190</v>
      </c>
      <c r="E197" s="251" t="s">
        <v>21</v>
      </c>
      <c r="F197" s="252" t="s">
        <v>202</v>
      </c>
      <c r="G197" s="250"/>
      <c r="H197" s="253">
        <v>9.8800000000000008</v>
      </c>
      <c r="I197" s="254"/>
      <c r="J197" s="250"/>
      <c r="K197" s="250"/>
      <c r="L197" s="255"/>
      <c r="M197" s="256"/>
      <c r="N197" s="257"/>
      <c r="O197" s="257"/>
      <c r="P197" s="257"/>
      <c r="Q197" s="257"/>
      <c r="R197" s="257"/>
      <c r="S197" s="257"/>
      <c r="T197" s="258"/>
      <c r="AT197" s="259" t="s">
        <v>190</v>
      </c>
      <c r="AU197" s="259" t="s">
        <v>82</v>
      </c>
      <c r="AV197" s="12" t="s">
        <v>139</v>
      </c>
      <c r="AW197" s="12" t="s">
        <v>35</v>
      </c>
      <c r="AX197" s="12" t="s">
        <v>80</v>
      </c>
      <c r="AY197" s="259" t="s">
        <v>122</v>
      </c>
    </row>
    <row r="198" s="1" customFormat="1" ht="16.5" customHeight="1">
      <c r="B198" s="44"/>
      <c r="C198" s="261" t="s">
        <v>367</v>
      </c>
      <c r="D198" s="261" t="s">
        <v>325</v>
      </c>
      <c r="E198" s="262" t="s">
        <v>326</v>
      </c>
      <c r="F198" s="263" t="s">
        <v>327</v>
      </c>
      <c r="G198" s="264" t="s">
        <v>328</v>
      </c>
      <c r="H198" s="265">
        <v>3.4199999999999999</v>
      </c>
      <c r="I198" s="266"/>
      <c r="J198" s="267">
        <f>ROUND(I198*H198,2)</f>
        <v>0</v>
      </c>
      <c r="K198" s="263" t="s">
        <v>129</v>
      </c>
      <c r="L198" s="268"/>
      <c r="M198" s="269" t="s">
        <v>21</v>
      </c>
      <c r="N198" s="270" t="s">
        <v>43</v>
      </c>
      <c r="O198" s="45"/>
      <c r="P198" s="228">
        <f>O198*H198</f>
        <v>0</v>
      </c>
      <c r="Q198" s="228">
        <v>1</v>
      </c>
      <c r="R198" s="228">
        <f>Q198*H198</f>
        <v>3.4199999999999999</v>
      </c>
      <c r="S198" s="228">
        <v>0</v>
      </c>
      <c r="T198" s="229">
        <f>S198*H198</f>
        <v>0</v>
      </c>
      <c r="AR198" s="22" t="s">
        <v>159</v>
      </c>
      <c r="AT198" s="22" t="s">
        <v>325</v>
      </c>
      <c r="AU198" s="22" t="s">
        <v>82</v>
      </c>
      <c r="AY198" s="22" t="s">
        <v>122</v>
      </c>
      <c r="BE198" s="230">
        <f>IF(N198="základní",J198,0)</f>
        <v>0</v>
      </c>
      <c r="BF198" s="230">
        <f>IF(N198="snížená",J198,0)</f>
        <v>0</v>
      </c>
      <c r="BG198" s="230">
        <f>IF(N198="zákl. přenesená",J198,0)</f>
        <v>0</v>
      </c>
      <c r="BH198" s="230">
        <f>IF(N198="sníž. přenesená",J198,0)</f>
        <v>0</v>
      </c>
      <c r="BI198" s="230">
        <f>IF(N198="nulová",J198,0)</f>
        <v>0</v>
      </c>
      <c r="BJ198" s="22" t="s">
        <v>80</v>
      </c>
      <c r="BK198" s="230">
        <f>ROUND(I198*H198,2)</f>
        <v>0</v>
      </c>
      <c r="BL198" s="22" t="s">
        <v>139</v>
      </c>
      <c r="BM198" s="22" t="s">
        <v>368</v>
      </c>
    </row>
    <row r="199" s="11" customFormat="1">
      <c r="B199" s="238"/>
      <c r="C199" s="239"/>
      <c r="D199" s="235" t="s">
        <v>190</v>
      </c>
      <c r="E199" s="240" t="s">
        <v>21</v>
      </c>
      <c r="F199" s="241" t="s">
        <v>365</v>
      </c>
      <c r="G199" s="239"/>
      <c r="H199" s="242">
        <v>3.4199999999999999</v>
      </c>
      <c r="I199" s="243"/>
      <c r="J199" s="239"/>
      <c r="K199" s="239"/>
      <c r="L199" s="244"/>
      <c r="M199" s="245"/>
      <c r="N199" s="246"/>
      <c r="O199" s="246"/>
      <c r="P199" s="246"/>
      <c r="Q199" s="246"/>
      <c r="R199" s="246"/>
      <c r="S199" s="246"/>
      <c r="T199" s="247"/>
      <c r="AT199" s="248" t="s">
        <v>190</v>
      </c>
      <c r="AU199" s="248" t="s">
        <v>82</v>
      </c>
      <c r="AV199" s="11" t="s">
        <v>82</v>
      </c>
      <c r="AW199" s="11" t="s">
        <v>35</v>
      </c>
      <c r="AX199" s="11" t="s">
        <v>80</v>
      </c>
      <c r="AY199" s="248" t="s">
        <v>122</v>
      </c>
    </row>
    <row r="200" s="1" customFormat="1" ht="25.5" customHeight="1">
      <c r="B200" s="44"/>
      <c r="C200" s="219" t="s">
        <v>369</v>
      </c>
      <c r="D200" s="219" t="s">
        <v>125</v>
      </c>
      <c r="E200" s="220" t="s">
        <v>370</v>
      </c>
      <c r="F200" s="221" t="s">
        <v>371</v>
      </c>
      <c r="G200" s="222" t="s">
        <v>240</v>
      </c>
      <c r="H200" s="223">
        <v>378.64800000000002</v>
      </c>
      <c r="I200" s="224"/>
      <c r="J200" s="225">
        <f>ROUND(I200*H200,2)</f>
        <v>0</v>
      </c>
      <c r="K200" s="221" t="s">
        <v>129</v>
      </c>
      <c r="L200" s="70"/>
      <c r="M200" s="226" t="s">
        <v>21</v>
      </c>
      <c r="N200" s="227" t="s">
        <v>43</v>
      </c>
      <c r="O200" s="45"/>
      <c r="P200" s="228">
        <f>O200*H200</f>
        <v>0</v>
      </c>
      <c r="Q200" s="228">
        <v>0</v>
      </c>
      <c r="R200" s="228">
        <f>Q200*H200</f>
        <v>0</v>
      </c>
      <c r="S200" s="228">
        <v>0</v>
      </c>
      <c r="T200" s="229">
        <f>S200*H200</f>
        <v>0</v>
      </c>
      <c r="AR200" s="22" t="s">
        <v>139</v>
      </c>
      <c r="AT200" s="22" t="s">
        <v>125</v>
      </c>
      <c r="AU200" s="22" t="s">
        <v>82</v>
      </c>
      <c r="AY200" s="22" t="s">
        <v>122</v>
      </c>
      <c r="BE200" s="230">
        <f>IF(N200="základní",J200,0)</f>
        <v>0</v>
      </c>
      <c r="BF200" s="230">
        <f>IF(N200="snížená",J200,0)</f>
        <v>0</v>
      </c>
      <c r="BG200" s="230">
        <f>IF(N200="zákl. přenesená",J200,0)</f>
        <v>0</v>
      </c>
      <c r="BH200" s="230">
        <f>IF(N200="sníž. přenesená",J200,0)</f>
        <v>0</v>
      </c>
      <c r="BI200" s="230">
        <f>IF(N200="nulová",J200,0)</f>
        <v>0</v>
      </c>
      <c r="BJ200" s="22" t="s">
        <v>80</v>
      </c>
      <c r="BK200" s="230">
        <f>ROUND(I200*H200,2)</f>
        <v>0</v>
      </c>
      <c r="BL200" s="22" t="s">
        <v>139</v>
      </c>
      <c r="BM200" s="22" t="s">
        <v>372</v>
      </c>
    </row>
    <row r="201" s="1" customFormat="1">
      <c r="B201" s="44"/>
      <c r="C201" s="72"/>
      <c r="D201" s="235" t="s">
        <v>188</v>
      </c>
      <c r="E201" s="72"/>
      <c r="F201" s="260" t="s">
        <v>364</v>
      </c>
      <c r="G201" s="72"/>
      <c r="H201" s="72"/>
      <c r="I201" s="189"/>
      <c r="J201" s="72"/>
      <c r="K201" s="72"/>
      <c r="L201" s="70"/>
      <c r="M201" s="237"/>
      <c r="N201" s="45"/>
      <c r="O201" s="45"/>
      <c r="P201" s="45"/>
      <c r="Q201" s="45"/>
      <c r="R201" s="45"/>
      <c r="S201" s="45"/>
      <c r="T201" s="93"/>
      <c r="AT201" s="22" t="s">
        <v>188</v>
      </c>
      <c r="AU201" s="22" t="s">
        <v>82</v>
      </c>
    </row>
    <row r="202" s="11" customFormat="1">
      <c r="B202" s="238"/>
      <c r="C202" s="239"/>
      <c r="D202" s="235" t="s">
        <v>190</v>
      </c>
      <c r="E202" s="240" t="s">
        <v>21</v>
      </c>
      <c r="F202" s="241" t="s">
        <v>373</v>
      </c>
      <c r="G202" s="239"/>
      <c r="H202" s="242">
        <v>325.83300000000003</v>
      </c>
      <c r="I202" s="243"/>
      <c r="J202" s="239"/>
      <c r="K202" s="239"/>
      <c r="L202" s="244"/>
      <c r="M202" s="245"/>
      <c r="N202" s="246"/>
      <c r="O202" s="246"/>
      <c r="P202" s="246"/>
      <c r="Q202" s="246"/>
      <c r="R202" s="246"/>
      <c r="S202" s="246"/>
      <c r="T202" s="247"/>
      <c r="AT202" s="248" t="s">
        <v>190</v>
      </c>
      <c r="AU202" s="248" t="s">
        <v>82</v>
      </c>
      <c r="AV202" s="11" t="s">
        <v>82</v>
      </c>
      <c r="AW202" s="11" t="s">
        <v>35</v>
      </c>
      <c r="AX202" s="11" t="s">
        <v>72</v>
      </c>
      <c r="AY202" s="248" t="s">
        <v>122</v>
      </c>
    </row>
    <row r="203" s="11" customFormat="1">
      <c r="B203" s="238"/>
      <c r="C203" s="239"/>
      <c r="D203" s="235" t="s">
        <v>190</v>
      </c>
      <c r="E203" s="240" t="s">
        <v>21</v>
      </c>
      <c r="F203" s="241" t="s">
        <v>374</v>
      </c>
      <c r="G203" s="239"/>
      <c r="H203" s="242">
        <v>52.814999999999998</v>
      </c>
      <c r="I203" s="243"/>
      <c r="J203" s="239"/>
      <c r="K203" s="239"/>
      <c r="L203" s="244"/>
      <c r="M203" s="245"/>
      <c r="N203" s="246"/>
      <c r="O203" s="246"/>
      <c r="P203" s="246"/>
      <c r="Q203" s="246"/>
      <c r="R203" s="246"/>
      <c r="S203" s="246"/>
      <c r="T203" s="247"/>
      <c r="AT203" s="248" t="s">
        <v>190</v>
      </c>
      <c r="AU203" s="248" t="s">
        <v>82</v>
      </c>
      <c r="AV203" s="11" t="s">
        <v>82</v>
      </c>
      <c r="AW203" s="11" t="s">
        <v>35</v>
      </c>
      <c r="AX203" s="11" t="s">
        <v>72</v>
      </c>
      <c r="AY203" s="248" t="s">
        <v>122</v>
      </c>
    </row>
    <row r="204" s="12" customFormat="1">
      <c r="B204" s="249"/>
      <c r="C204" s="250"/>
      <c r="D204" s="235" t="s">
        <v>190</v>
      </c>
      <c r="E204" s="251" t="s">
        <v>21</v>
      </c>
      <c r="F204" s="252" t="s">
        <v>202</v>
      </c>
      <c r="G204" s="250"/>
      <c r="H204" s="253">
        <v>378.64800000000002</v>
      </c>
      <c r="I204" s="254"/>
      <c r="J204" s="250"/>
      <c r="K204" s="250"/>
      <c r="L204" s="255"/>
      <c r="M204" s="256"/>
      <c r="N204" s="257"/>
      <c r="O204" s="257"/>
      <c r="P204" s="257"/>
      <c r="Q204" s="257"/>
      <c r="R204" s="257"/>
      <c r="S204" s="257"/>
      <c r="T204" s="258"/>
      <c r="AT204" s="259" t="s">
        <v>190</v>
      </c>
      <c r="AU204" s="259" t="s">
        <v>82</v>
      </c>
      <c r="AV204" s="12" t="s">
        <v>139</v>
      </c>
      <c r="AW204" s="12" t="s">
        <v>35</v>
      </c>
      <c r="AX204" s="12" t="s">
        <v>80</v>
      </c>
      <c r="AY204" s="259" t="s">
        <v>122</v>
      </c>
    </row>
    <row r="205" s="1" customFormat="1" ht="16.5" customHeight="1">
      <c r="B205" s="44"/>
      <c r="C205" s="261" t="s">
        <v>375</v>
      </c>
      <c r="D205" s="261" t="s">
        <v>325</v>
      </c>
      <c r="E205" s="262" t="s">
        <v>376</v>
      </c>
      <c r="F205" s="263" t="s">
        <v>377</v>
      </c>
      <c r="G205" s="264" t="s">
        <v>328</v>
      </c>
      <c r="H205" s="265">
        <v>216.37000000000001</v>
      </c>
      <c r="I205" s="266"/>
      <c r="J205" s="267">
        <f>ROUND(I205*H205,2)</f>
        <v>0</v>
      </c>
      <c r="K205" s="263" t="s">
        <v>129</v>
      </c>
      <c r="L205" s="268"/>
      <c r="M205" s="269" t="s">
        <v>21</v>
      </c>
      <c r="N205" s="270" t="s">
        <v>43</v>
      </c>
      <c r="O205" s="45"/>
      <c r="P205" s="228">
        <f>O205*H205</f>
        <v>0</v>
      </c>
      <c r="Q205" s="228">
        <v>1</v>
      </c>
      <c r="R205" s="228">
        <f>Q205*H205</f>
        <v>216.37000000000001</v>
      </c>
      <c r="S205" s="228">
        <v>0</v>
      </c>
      <c r="T205" s="229">
        <f>S205*H205</f>
        <v>0</v>
      </c>
      <c r="AR205" s="22" t="s">
        <v>159</v>
      </c>
      <c r="AT205" s="22" t="s">
        <v>325</v>
      </c>
      <c r="AU205" s="22" t="s">
        <v>82</v>
      </c>
      <c r="AY205" s="22" t="s">
        <v>122</v>
      </c>
      <c r="BE205" s="230">
        <f>IF(N205="základní",J205,0)</f>
        <v>0</v>
      </c>
      <c r="BF205" s="230">
        <f>IF(N205="snížená",J205,0)</f>
        <v>0</v>
      </c>
      <c r="BG205" s="230">
        <f>IF(N205="zákl. přenesená",J205,0)</f>
        <v>0</v>
      </c>
      <c r="BH205" s="230">
        <f>IF(N205="sníž. přenesená",J205,0)</f>
        <v>0</v>
      </c>
      <c r="BI205" s="230">
        <f>IF(N205="nulová",J205,0)</f>
        <v>0</v>
      </c>
      <c r="BJ205" s="22" t="s">
        <v>80</v>
      </c>
      <c r="BK205" s="230">
        <f>ROUND(I205*H205,2)</f>
        <v>0</v>
      </c>
      <c r="BL205" s="22" t="s">
        <v>139</v>
      </c>
      <c r="BM205" s="22" t="s">
        <v>378</v>
      </c>
    </row>
    <row r="206" s="11" customFormat="1">
      <c r="B206" s="238"/>
      <c r="C206" s="239"/>
      <c r="D206" s="235" t="s">
        <v>190</v>
      </c>
      <c r="E206" s="240" t="s">
        <v>21</v>
      </c>
      <c r="F206" s="241" t="s">
        <v>379</v>
      </c>
      <c r="G206" s="239"/>
      <c r="H206" s="242">
        <v>93.094999999999999</v>
      </c>
      <c r="I206" s="243"/>
      <c r="J206" s="239"/>
      <c r="K206" s="239"/>
      <c r="L206" s="244"/>
      <c r="M206" s="245"/>
      <c r="N206" s="246"/>
      <c r="O206" s="246"/>
      <c r="P206" s="246"/>
      <c r="Q206" s="246"/>
      <c r="R206" s="246"/>
      <c r="S206" s="246"/>
      <c r="T206" s="247"/>
      <c r="AT206" s="248" t="s">
        <v>190</v>
      </c>
      <c r="AU206" s="248" t="s">
        <v>82</v>
      </c>
      <c r="AV206" s="11" t="s">
        <v>82</v>
      </c>
      <c r="AW206" s="11" t="s">
        <v>35</v>
      </c>
      <c r="AX206" s="11" t="s">
        <v>72</v>
      </c>
      <c r="AY206" s="248" t="s">
        <v>122</v>
      </c>
    </row>
    <row r="207" s="11" customFormat="1">
      <c r="B207" s="238"/>
      <c r="C207" s="239"/>
      <c r="D207" s="235" t="s">
        <v>190</v>
      </c>
      <c r="E207" s="240" t="s">
        <v>21</v>
      </c>
      <c r="F207" s="241" t="s">
        <v>380</v>
      </c>
      <c r="G207" s="239"/>
      <c r="H207" s="242">
        <v>15.09</v>
      </c>
      <c r="I207" s="243"/>
      <c r="J207" s="239"/>
      <c r="K207" s="239"/>
      <c r="L207" s="244"/>
      <c r="M207" s="245"/>
      <c r="N207" s="246"/>
      <c r="O207" s="246"/>
      <c r="P207" s="246"/>
      <c r="Q207" s="246"/>
      <c r="R207" s="246"/>
      <c r="S207" s="246"/>
      <c r="T207" s="247"/>
      <c r="AT207" s="248" t="s">
        <v>190</v>
      </c>
      <c r="AU207" s="248" t="s">
        <v>82</v>
      </c>
      <c r="AV207" s="11" t="s">
        <v>82</v>
      </c>
      <c r="AW207" s="11" t="s">
        <v>35</v>
      </c>
      <c r="AX207" s="11" t="s">
        <v>72</v>
      </c>
      <c r="AY207" s="248" t="s">
        <v>122</v>
      </c>
    </row>
    <row r="208" s="12" customFormat="1">
      <c r="B208" s="249"/>
      <c r="C208" s="250"/>
      <c r="D208" s="235" t="s">
        <v>190</v>
      </c>
      <c r="E208" s="251" t="s">
        <v>21</v>
      </c>
      <c r="F208" s="252" t="s">
        <v>202</v>
      </c>
      <c r="G208" s="250"/>
      <c r="H208" s="253">
        <v>108.185</v>
      </c>
      <c r="I208" s="254"/>
      <c r="J208" s="250"/>
      <c r="K208" s="250"/>
      <c r="L208" s="255"/>
      <c r="M208" s="256"/>
      <c r="N208" s="257"/>
      <c r="O208" s="257"/>
      <c r="P208" s="257"/>
      <c r="Q208" s="257"/>
      <c r="R208" s="257"/>
      <c r="S208" s="257"/>
      <c r="T208" s="258"/>
      <c r="AT208" s="259" t="s">
        <v>190</v>
      </c>
      <c r="AU208" s="259" t="s">
        <v>82</v>
      </c>
      <c r="AV208" s="12" t="s">
        <v>139</v>
      </c>
      <c r="AW208" s="12" t="s">
        <v>35</v>
      </c>
      <c r="AX208" s="12" t="s">
        <v>80</v>
      </c>
      <c r="AY208" s="259" t="s">
        <v>122</v>
      </c>
    </row>
    <row r="209" s="11" customFormat="1">
      <c r="B209" s="238"/>
      <c r="C209" s="239"/>
      <c r="D209" s="235" t="s">
        <v>190</v>
      </c>
      <c r="E209" s="239"/>
      <c r="F209" s="241" t="s">
        <v>381</v>
      </c>
      <c r="G209" s="239"/>
      <c r="H209" s="242">
        <v>216.37000000000001</v>
      </c>
      <c r="I209" s="243"/>
      <c r="J209" s="239"/>
      <c r="K209" s="239"/>
      <c r="L209" s="244"/>
      <c r="M209" s="245"/>
      <c r="N209" s="246"/>
      <c r="O209" s="246"/>
      <c r="P209" s="246"/>
      <c r="Q209" s="246"/>
      <c r="R209" s="246"/>
      <c r="S209" s="246"/>
      <c r="T209" s="247"/>
      <c r="AT209" s="248" t="s">
        <v>190</v>
      </c>
      <c r="AU209" s="248" t="s">
        <v>82</v>
      </c>
      <c r="AV209" s="11" t="s">
        <v>82</v>
      </c>
      <c r="AW209" s="11" t="s">
        <v>6</v>
      </c>
      <c r="AX209" s="11" t="s">
        <v>80</v>
      </c>
      <c r="AY209" s="248" t="s">
        <v>122</v>
      </c>
    </row>
    <row r="210" s="1" customFormat="1" ht="16.5" customHeight="1">
      <c r="B210" s="44"/>
      <c r="C210" s="261" t="s">
        <v>382</v>
      </c>
      <c r="D210" s="261" t="s">
        <v>325</v>
      </c>
      <c r="E210" s="262" t="s">
        <v>383</v>
      </c>
      <c r="F210" s="263" t="s">
        <v>384</v>
      </c>
      <c r="G210" s="264" t="s">
        <v>328</v>
      </c>
      <c r="H210" s="265">
        <v>540.92600000000004</v>
      </c>
      <c r="I210" s="266"/>
      <c r="J210" s="267">
        <f>ROUND(I210*H210,2)</f>
        <v>0</v>
      </c>
      <c r="K210" s="263" t="s">
        <v>129</v>
      </c>
      <c r="L210" s="268"/>
      <c r="M210" s="269" t="s">
        <v>21</v>
      </c>
      <c r="N210" s="270" t="s">
        <v>43</v>
      </c>
      <c r="O210" s="45"/>
      <c r="P210" s="228">
        <f>O210*H210</f>
        <v>0</v>
      </c>
      <c r="Q210" s="228">
        <v>1</v>
      </c>
      <c r="R210" s="228">
        <f>Q210*H210</f>
        <v>540.92600000000004</v>
      </c>
      <c r="S210" s="228">
        <v>0</v>
      </c>
      <c r="T210" s="229">
        <f>S210*H210</f>
        <v>0</v>
      </c>
      <c r="AR210" s="22" t="s">
        <v>159</v>
      </c>
      <c r="AT210" s="22" t="s">
        <v>325</v>
      </c>
      <c r="AU210" s="22" t="s">
        <v>82</v>
      </c>
      <c r="AY210" s="22" t="s">
        <v>122</v>
      </c>
      <c r="BE210" s="230">
        <f>IF(N210="základní",J210,0)</f>
        <v>0</v>
      </c>
      <c r="BF210" s="230">
        <f>IF(N210="snížená",J210,0)</f>
        <v>0</v>
      </c>
      <c r="BG210" s="230">
        <f>IF(N210="zákl. přenesená",J210,0)</f>
        <v>0</v>
      </c>
      <c r="BH210" s="230">
        <f>IF(N210="sníž. přenesená",J210,0)</f>
        <v>0</v>
      </c>
      <c r="BI210" s="230">
        <f>IF(N210="nulová",J210,0)</f>
        <v>0</v>
      </c>
      <c r="BJ210" s="22" t="s">
        <v>80</v>
      </c>
      <c r="BK210" s="230">
        <f>ROUND(I210*H210,2)</f>
        <v>0</v>
      </c>
      <c r="BL210" s="22" t="s">
        <v>139</v>
      </c>
      <c r="BM210" s="22" t="s">
        <v>385</v>
      </c>
    </row>
    <row r="211" s="11" customFormat="1">
      <c r="B211" s="238"/>
      <c r="C211" s="239"/>
      <c r="D211" s="235" t="s">
        <v>190</v>
      </c>
      <c r="E211" s="240" t="s">
        <v>21</v>
      </c>
      <c r="F211" s="241" t="s">
        <v>386</v>
      </c>
      <c r="G211" s="239"/>
      <c r="H211" s="242">
        <v>232.738</v>
      </c>
      <c r="I211" s="243"/>
      <c r="J211" s="239"/>
      <c r="K211" s="239"/>
      <c r="L211" s="244"/>
      <c r="M211" s="245"/>
      <c r="N211" s="246"/>
      <c r="O211" s="246"/>
      <c r="P211" s="246"/>
      <c r="Q211" s="246"/>
      <c r="R211" s="246"/>
      <c r="S211" s="246"/>
      <c r="T211" s="247"/>
      <c r="AT211" s="248" t="s">
        <v>190</v>
      </c>
      <c r="AU211" s="248" t="s">
        <v>82</v>
      </c>
      <c r="AV211" s="11" t="s">
        <v>82</v>
      </c>
      <c r="AW211" s="11" t="s">
        <v>35</v>
      </c>
      <c r="AX211" s="11" t="s">
        <v>72</v>
      </c>
      <c r="AY211" s="248" t="s">
        <v>122</v>
      </c>
    </row>
    <row r="212" s="11" customFormat="1">
      <c r="B212" s="238"/>
      <c r="C212" s="239"/>
      <c r="D212" s="235" t="s">
        <v>190</v>
      </c>
      <c r="E212" s="240" t="s">
        <v>21</v>
      </c>
      <c r="F212" s="241" t="s">
        <v>387</v>
      </c>
      <c r="G212" s="239"/>
      <c r="H212" s="242">
        <v>37.725000000000001</v>
      </c>
      <c r="I212" s="243"/>
      <c r="J212" s="239"/>
      <c r="K212" s="239"/>
      <c r="L212" s="244"/>
      <c r="M212" s="245"/>
      <c r="N212" s="246"/>
      <c r="O212" s="246"/>
      <c r="P212" s="246"/>
      <c r="Q212" s="246"/>
      <c r="R212" s="246"/>
      <c r="S212" s="246"/>
      <c r="T212" s="247"/>
      <c r="AT212" s="248" t="s">
        <v>190</v>
      </c>
      <c r="AU212" s="248" t="s">
        <v>82</v>
      </c>
      <c r="AV212" s="11" t="s">
        <v>82</v>
      </c>
      <c r="AW212" s="11" t="s">
        <v>35</v>
      </c>
      <c r="AX212" s="11" t="s">
        <v>72</v>
      </c>
      <c r="AY212" s="248" t="s">
        <v>122</v>
      </c>
    </row>
    <row r="213" s="12" customFormat="1">
      <c r="B213" s="249"/>
      <c r="C213" s="250"/>
      <c r="D213" s="235" t="s">
        <v>190</v>
      </c>
      <c r="E213" s="251" t="s">
        <v>21</v>
      </c>
      <c r="F213" s="252" t="s">
        <v>202</v>
      </c>
      <c r="G213" s="250"/>
      <c r="H213" s="253">
        <v>270.46300000000002</v>
      </c>
      <c r="I213" s="254"/>
      <c r="J213" s="250"/>
      <c r="K213" s="250"/>
      <c r="L213" s="255"/>
      <c r="M213" s="256"/>
      <c r="N213" s="257"/>
      <c r="O213" s="257"/>
      <c r="P213" s="257"/>
      <c r="Q213" s="257"/>
      <c r="R213" s="257"/>
      <c r="S213" s="257"/>
      <c r="T213" s="258"/>
      <c r="AT213" s="259" t="s">
        <v>190</v>
      </c>
      <c r="AU213" s="259" t="s">
        <v>82</v>
      </c>
      <c r="AV213" s="12" t="s">
        <v>139</v>
      </c>
      <c r="AW213" s="12" t="s">
        <v>35</v>
      </c>
      <c r="AX213" s="12" t="s">
        <v>80</v>
      </c>
      <c r="AY213" s="259" t="s">
        <v>122</v>
      </c>
    </row>
    <row r="214" s="11" customFormat="1">
      <c r="B214" s="238"/>
      <c r="C214" s="239"/>
      <c r="D214" s="235" t="s">
        <v>190</v>
      </c>
      <c r="E214" s="239"/>
      <c r="F214" s="241" t="s">
        <v>388</v>
      </c>
      <c r="G214" s="239"/>
      <c r="H214" s="242">
        <v>540.92600000000004</v>
      </c>
      <c r="I214" s="243"/>
      <c r="J214" s="239"/>
      <c r="K214" s="239"/>
      <c r="L214" s="244"/>
      <c r="M214" s="245"/>
      <c r="N214" s="246"/>
      <c r="O214" s="246"/>
      <c r="P214" s="246"/>
      <c r="Q214" s="246"/>
      <c r="R214" s="246"/>
      <c r="S214" s="246"/>
      <c r="T214" s="247"/>
      <c r="AT214" s="248" t="s">
        <v>190</v>
      </c>
      <c r="AU214" s="248" t="s">
        <v>82</v>
      </c>
      <c r="AV214" s="11" t="s">
        <v>82</v>
      </c>
      <c r="AW214" s="11" t="s">
        <v>6</v>
      </c>
      <c r="AX214" s="11" t="s">
        <v>80</v>
      </c>
      <c r="AY214" s="248" t="s">
        <v>122</v>
      </c>
    </row>
    <row r="215" s="1" customFormat="1" ht="38.25" customHeight="1">
      <c r="B215" s="44"/>
      <c r="C215" s="219" t="s">
        <v>389</v>
      </c>
      <c r="D215" s="219" t="s">
        <v>125</v>
      </c>
      <c r="E215" s="220" t="s">
        <v>390</v>
      </c>
      <c r="F215" s="221" t="s">
        <v>391</v>
      </c>
      <c r="G215" s="222" t="s">
        <v>240</v>
      </c>
      <c r="H215" s="223">
        <v>4.6799999999999997</v>
      </c>
      <c r="I215" s="224"/>
      <c r="J215" s="225">
        <f>ROUND(I215*H215,2)</f>
        <v>0</v>
      </c>
      <c r="K215" s="221" t="s">
        <v>129</v>
      </c>
      <c r="L215" s="70"/>
      <c r="M215" s="226" t="s">
        <v>21</v>
      </c>
      <c r="N215" s="227" t="s">
        <v>43</v>
      </c>
      <c r="O215" s="45"/>
      <c r="P215" s="228">
        <f>O215*H215</f>
        <v>0</v>
      </c>
      <c r="Q215" s="228">
        <v>0</v>
      </c>
      <c r="R215" s="228">
        <f>Q215*H215</f>
        <v>0</v>
      </c>
      <c r="S215" s="228">
        <v>0</v>
      </c>
      <c r="T215" s="229">
        <f>S215*H215</f>
        <v>0</v>
      </c>
      <c r="AR215" s="22" t="s">
        <v>139</v>
      </c>
      <c r="AT215" s="22" t="s">
        <v>125</v>
      </c>
      <c r="AU215" s="22" t="s">
        <v>82</v>
      </c>
      <c r="AY215" s="22" t="s">
        <v>122</v>
      </c>
      <c r="BE215" s="230">
        <f>IF(N215="základní",J215,0)</f>
        <v>0</v>
      </c>
      <c r="BF215" s="230">
        <f>IF(N215="snížená",J215,0)</f>
        <v>0</v>
      </c>
      <c r="BG215" s="230">
        <f>IF(N215="zákl. přenesená",J215,0)</f>
        <v>0</v>
      </c>
      <c r="BH215" s="230">
        <f>IF(N215="sníž. přenesená",J215,0)</f>
        <v>0</v>
      </c>
      <c r="BI215" s="230">
        <f>IF(N215="nulová",J215,0)</f>
        <v>0</v>
      </c>
      <c r="BJ215" s="22" t="s">
        <v>80</v>
      </c>
      <c r="BK215" s="230">
        <f>ROUND(I215*H215,2)</f>
        <v>0</v>
      </c>
      <c r="BL215" s="22" t="s">
        <v>139</v>
      </c>
      <c r="BM215" s="22" t="s">
        <v>392</v>
      </c>
    </row>
    <row r="216" s="1" customFormat="1">
      <c r="B216" s="44"/>
      <c r="C216" s="72"/>
      <c r="D216" s="235" t="s">
        <v>188</v>
      </c>
      <c r="E216" s="72"/>
      <c r="F216" s="236" t="s">
        <v>393</v>
      </c>
      <c r="G216" s="72"/>
      <c r="H216" s="72"/>
      <c r="I216" s="189"/>
      <c r="J216" s="72"/>
      <c r="K216" s="72"/>
      <c r="L216" s="70"/>
      <c r="M216" s="237"/>
      <c r="N216" s="45"/>
      <c r="O216" s="45"/>
      <c r="P216" s="45"/>
      <c r="Q216" s="45"/>
      <c r="R216" s="45"/>
      <c r="S216" s="45"/>
      <c r="T216" s="93"/>
      <c r="AT216" s="22" t="s">
        <v>188</v>
      </c>
      <c r="AU216" s="22" t="s">
        <v>82</v>
      </c>
    </row>
    <row r="217" s="11" customFormat="1">
      <c r="B217" s="238"/>
      <c r="C217" s="239"/>
      <c r="D217" s="235" t="s">
        <v>190</v>
      </c>
      <c r="E217" s="240" t="s">
        <v>21</v>
      </c>
      <c r="F217" s="241" t="s">
        <v>394</v>
      </c>
      <c r="G217" s="239"/>
      <c r="H217" s="242">
        <v>4.6799999999999997</v>
      </c>
      <c r="I217" s="243"/>
      <c r="J217" s="239"/>
      <c r="K217" s="239"/>
      <c r="L217" s="244"/>
      <c r="M217" s="245"/>
      <c r="N217" s="246"/>
      <c r="O217" s="246"/>
      <c r="P217" s="246"/>
      <c r="Q217" s="246"/>
      <c r="R217" s="246"/>
      <c r="S217" s="246"/>
      <c r="T217" s="247"/>
      <c r="AT217" s="248" t="s">
        <v>190</v>
      </c>
      <c r="AU217" s="248" t="s">
        <v>82</v>
      </c>
      <c r="AV217" s="11" t="s">
        <v>82</v>
      </c>
      <c r="AW217" s="11" t="s">
        <v>35</v>
      </c>
      <c r="AX217" s="11" t="s">
        <v>80</v>
      </c>
      <c r="AY217" s="248" t="s">
        <v>122</v>
      </c>
    </row>
    <row r="218" s="1" customFormat="1" ht="16.5" customHeight="1">
      <c r="B218" s="44"/>
      <c r="C218" s="261" t="s">
        <v>395</v>
      </c>
      <c r="D218" s="261" t="s">
        <v>325</v>
      </c>
      <c r="E218" s="262" t="s">
        <v>396</v>
      </c>
      <c r="F218" s="263" t="s">
        <v>397</v>
      </c>
      <c r="G218" s="264" t="s">
        <v>328</v>
      </c>
      <c r="H218" s="265">
        <v>9.3599999999999994</v>
      </c>
      <c r="I218" s="266"/>
      <c r="J218" s="267">
        <f>ROUND(I218*H218,2)</f>
        <v>0</v>
      </c>
      <c r="K218" s="263" t="s">
        <v>129</v>
      </c>
      <c r="L218" s="268"/>
      <c r="M218" s="269" t="s">
        <v>21</v>
      </c>
      <c r="N218" s="270" t="s">
        <v>43</v>
      </c>
      <c r="O218" s="45"/>
      <c r="P218" s="228">
        <f>O218*H218</f>
        <v>0</v>
      </c>
      <c r="Q218" s="228">
        <v>1</v>
      </c>
      <c r="R218" s="228">
        <f>Q218*H218</f>
        <v>9.3599999999999994</v>
      </c>
      <c r="S218" s="228">
        <v>0</v>
      </c>
      <c r="T218" s="229">
        <f>S218*H218</f>
        <v>0</v>
      </c>
      <c r="AR218" s="22" t="s">
        <v>159</v>
      </c>
      <c r="AT218" s="22" t="s">
        <v>325</v>
      </c>
      <c r="AU218" s="22" t="s">
        <v>82</v>
      </c>
      <c r="AY218" s="22" t="s">
        <v>122</v>
      </c>
      <c r="BE218" s="230">
        <f>IF(N218="základní",J218,0)</f>
        <v>0</v>
      </c>
      <c r="BF218" s="230">
        <f>IF(N218="snížená",J218,0)</f>
        <v>0</v>
      </c>
      <c r="BG218" s="230">
        <f>IF(N218="zákl. přenesená",J218,0)</f>
        <v>0</v>
      </c>
      <c r="BH218" s="230">
        <f>IF(N218="sníž. přenesená",J218,0)</f>
        <v>0</v>
      </c>
      <c r="BI218" s="230">
        <f>IF(N218="nulová",J218,0)</f>
        <v>0</v>
      </c>
      <c r="BJ218" s="22" t="s">
        <v>80</v>
      </c>
      <c r="BK218" s="230">
        <f>ROUND(I218*H218,2)</f>
        <v>0</v>
      </c>
      <c r="BL218" s="22" t="s">
        <v>139</v>
      </c>
      <c r="BM218" s="22" t="s">
        <v>398</v>
      </c>
    </row>
    <row r="219" s="11" customFormat="1">
      <c r="B219" s="238"/>
      <c r="C219" s="239"/>
      <c r="D219" s="235" t="s">
        <v>190</v>
      </c>
      <c r="E219" s="239"/>
      <c r="F219" s="241" t="s">
        <v>399</v>
      </c>
      <c r="G219" s="239"/>
      <c r="H219" s="242">
        <v>9.3599999999999994</v>
      </c>
      <c r="I219" s="243"/>
      <c r="J219" s="239"/>
      <c r="K219" s="239"/>
      <c r="L219" s="244"/>
      <c r="M219" s="245"/>
      <c r="N219" s="246"/>
      <c r="O219" s="246"/>
      <c r="P219" s="246"/>
      <c r="Q219" s="246"/>
      <c r="R219" s="246"/>
      <c r="S219" s="246"/>
      <c r="T219" s="247"/>
      <c r="AT219" s="248" t="s">
        <v>190</v>
      </c>
      <c r="AU219" s="248" t="s">
        <v>82</v>
      </c>
      <c r="AV219" s="11" t="s">
        <v>82</v>
      </c>
      <c r="AW219" s="11" t="s">
        <v>6</v>
      </c>
      <c r="AX219" s="11" t="s">
        <v>80</v>
      </c>
      <c r="AY219" s="248" t="s">
        <v>122</v>
      </c>
    </row>
    <row r="220" s="1" customFormat="1" ht="25.5" customHeight="1">
      <c r="B220" s="44"/>
      <c r="C220" s="219" t="s">
        <v>400</v>
      </c>
      <c r="D220" s="219" t="s">
        <v>125</v>
      </c>
      <c r="E220" s="220" t="s">
        <v>401</v>
      </c>
      <c r="F220" s="221" t="s">
        <v>402</v>
      </c>
      <c r="G220" s="222" t="s">
        <v>186</v>
      </c>
      <c r="H220" s="223">
        <v>1081.8499999999999</v>
      </c>
      <c r="I220" s="224"/>
      <c r="J220" s="225">
        <f>ROUND(I220*H220,2)</f>
        <v>0</v>
      </c>
      <c r="K220" s="221" t="s">
        <v>129</v>
      </c>
      <c r="L220" s="70"/>
      <c r="M220" s="226" t="s">
        <v>21</v>
      </c>
      <c r="N220" s="227" t="s">
        <v>43</v>
      </c>
      <c r="O220" s="45"/>
      <c r="P220" s="228">
        <f>O220*H220</f>
        <v>0</v>
      </c>
      <c r="Q220" s="228">
        <v>0</v>
      </c>
      <c r="R220" s="228">
        <f>Q220*H220</f>
        <v>0</v>
      </c>
      <c r="S220" s="228">
        <v>0</v>
      </c>
      <c r="T220" s="229">
        <f>S220*H220</f>
        <v>0</v>
      </c>
      <c r="AR220" s="22" t="s">
        <v>139</v>
      </c>
      <c r="AT220" s="22" t="s">
        <v>125</v>
      </c>
      <c r="AU220" s="22" t="s">
        <v>82</v>
      </c>
      <c r="AY220" s="22" t="s">
        <v>122</v>
      </c>
      <c r="BE220" s="230">
        <f>IF(N220="základní",J220,0)</f>
        <v>0</v>
      </c>
      <c r="BF220" s="230">
        <f>IF(N220="snížená",J220,0)</f>
        <v>0</v>
      </c>
      <c r="BG220" s="230">
        <f>IF(N220="zákl. přenesená",J220,0)</f>
        <v>0</v>
      </c>
      <c r="BH220" s="230">
        <f>IF(N220="sníž. přenesená",J220,0)</f>
        <v>0</v>
      </c>
      <c r="BI220" s="230">
        <f>IF(N220="nulová",J220,0)</f>
        <v>0</v>
      </c>
      <c r="BJ220" s="22" t="s">
        <v>80</v>
      </c>
      <c r="BK220" s="230">
        <f>ROUND(I220*H220,2)</f>
        <v>0</v>
      </c>
      <c r="BL220" s="22" t="s">
        <v>139</v>
      </c>
      <c r="BM220" s="22" t="s">
        <v>403</v>
      </c>
    </row>
    <row r="221" s="1" customFormat="1">
      <c r="B221" s="44"/>
      <c r="C221" s="72"/>
      <c r="D221" s="235" t="s">
        <v>188</v>
      </c>
      <c r="E221" s="72"/>
      <c r="F221" s="236" t="s">
        <v>404</v>
      </c>
      <c r="G221" s="72"/>
      <c r="H221" s="72"/>
      <c r="I221" s="189"/>
      <c r="J221" s="72"/>
      <c r="K221" s="72"/>
      <c r="L221" s="70"/>
      <c r="M221" s="237"/>
      <c r="N221" s="45"/>
      <c r="O221" s="45"/>
      <c r="P221" s="45"/>
      <c r="Q221" s="45"/>
      <c r="R221" s="45"/>
      <c r="S221" s="45"/>
      <c r="T221" s="93"/>
      <c r="AT221" s="22" t="s">
        <v>188</v>
      </c>
      <c r="AU221" s="22" t="s">
        <v>82</v>
      </c>
    </row>
    <row r="222" s="1" customFormat="1" ht="25.5" customHeight="1">
      <c r="B222" s="44"/>
      <c r="C222" s="219" t="s">
        <v>405</v>
      </c>
      <c r="D222" s="219" t="s">
        <v>125</v>
      </c>
      <c r="E222" s="220" t="s">
        <v>406</v>
      </c>
      <c r="F222" s="221" t="s">
        <v>407</v>
      </c>
      <c r="G222" s="222" t="s">
        <v>186</v>
      </c>
      <c r="H222" s="223">
        <v>1081.8499999999999</v>
      </c>
      <c r="I222" s="224"/>
      <c r="J222" s="225">
        <f>ROUND(I222*H222,2)</f>
        <v>0</v>
      </c>
      <c r="K222" s="221" t="s">
        <v>129</v>
      </c>
      <c r="L222" s="70"/>
      <c r="M222" s="226" t="s">
        <v>21</v>
      </c>
      <c r="N222" s="227" t="s">
        <v>43</v>
      </c>
      <c r="O222" s="45"/>
      <c r="P222" s="228">
        <f>O222*H222</f>
        <v>0</v>
      </c>
      <c r="Q222" s="228">
        <v>0</v>
      </c>
      <c r="R222" s="228">
        <f>Q222*H222</f>
        <v>0</v>
      </c>
      <c r="S222" s="228">
        <v>0</v>
      </c>
      <c r="T222" s="229">
        <f>S222*H222</f>
        <v>0</v>
      </c>
      <c r="AR222" s="22" t="s">
        <v>139</v>
      </c>
      <c r="AT222" s="22" t="s">
        <v>125</v>
      </c>
      <c r="AU222" s="22" t="s">
        <v>82</v>
      </c>
      <c r="AY222" s="22" t="s">
        <v>122</v>
      </c>
      <c r="BE222" s="230">
        <f>IF(N222="základní",J222,0)</f>
        <v>0</v>
      </c>
      <c r="BF222" s="230">
        <f>IF(N222="snížená",J222,0)</f>
        <v>0</v>
      </c>
      <c r="BG222" s="230">
        <f>IF(N222="zákl. přenesená",J222,0)</f>
        <v>0</v>
      </c>
      <c r="BH222" s="230">
        <f>IF(N222="sníž. přenesená",J222,0)</f>
        <v>0</v>
      </c>
      <c r="BI222" s="230">
        <f>IF(N222="nulová",J222,0)</f>
        <v>0</v>
      </c>
      <c r="BJ222" s="22" t="s">
        <v>80</v>
      </c>
      <c r="BK222" s="230">
        <f>ROUND(I222*H222,2)</f>
        <v>0</v>
      </c>
      <c r="BL222" s="22" t="s">
        <v>139</v>
      </c>
      <c r="BM222" s="22" t="s">
        <v>408</v>
      </c>
    </row>
    <row r="223" s="1" customFormat="1">
      <c r="B223" s="44"/>
      <c r="C223" s="72"/>
      <c r="D223" s="235" t="s">
        <v>188</v>
      </c>
      <c r="E223" s="72"/>
      <c r="F223" s="236" t="s">
        <v>409</v>
      </c>
      <c r="G223" s="72"/>
      <c r="H223" s="72"/>
      <c r="I223" s="189"/>
      <c r="J223" s="72"/>
      <c r="K223" s="72"/>
      <c r="L223" s="70"/>
      <c r="M223" s="237"/>
      <c r="N223" s="45"/>
      <c r="O223" s="45"/>
      <c r="P223" s="45"/>
      <c r="Q223" s="45"/>
      <c r="R223" s="45"/>
      <c r="S223" s="45"/>
      <c r="T223" s="93"/>
      <c r="AT223" s="22" t="s">
        <v>188</v>
      </c>
      <c r="AU223" s="22" t="s">
        <v>82</v>
      </c>
    </row>
    <row r="224" s="11" customFormat="1">
      <c r="B224" s="238"/>
      <c r="C224" s="239"/>
      <c r="D224" s="235" t="s">
        <v>190</v>
      </c>
      <c r="E224" s="240" t="s">
        <v>21</v>
      </c>
      <c r="F224" s="241" t="s">
        <v>410</v>
      </c>
      <c r="G224" s="239"/>
      <c r="H224" s="242">
        <v>1053.8</v>
      </c>
      <c r="I224" s="243"/>
      <c r="J224" s="239"/>
      <c r="K224" s="239"/>
      <c r="L224" s="244"/>
      <c r="M224" s="245"/>
      <c r="N224" s="246"/>
      <c r="O224" s="246"/>
      <c r="P224" s="246"/>
      <c r="Q224" s="246"/>
      <c r="R224" s="246"/>
      <c r="S224" s="246"/>
      <c r="T224" s="247"/>
      <c r="AT224" s="248" t="s">
        <v>190</v>
      </c>
      <c r="AU224" s="248" t="s">
        <v>82</v>
      </c>
      <c r="AV224" s="11" t="s">
        <v>82</v>
      </c>
      <c r="AW224" s="11" t="s">
        <v>35</v>
      </c>
      <c r="AX224" s="11" t="s">
        <v>72</v>
      </c>
      <c r="AY224" s="248" t="s">
        <v>122</v>
      </c>
    </row>
    <row r="225" s="11" customFormat="1">
      <c r="B225" s="238"/>
      <c r="C225" s="239"/>
      <c r="D225" s="235" t="s">
        <v>190</v>
      </c>
      <c r="E225" s="240" t="s">
        <v>21</v>
      </c>
      <c r="F225" s="241" t="s">
        <v>411</v>
      </c>
      <c r="G225" s="239"/>
      <c r="H225" s="242">
        <v>28.050000000000001</v>
      </c>
      <c r="I225" s="243"/>
      <c r="J225" s="239"/>
      <c r="K225" s="239"/>
      <c r="L225" s="244"/>
      <c r="M225" s="245"/>
      <c r="N225" s="246"/>
      <c r="O225" s="246"/>
      <c r="P225" s="246"/>
      <c r="Q225" s="246"/>
      <c r="R225" s="246"/>
      <c r="S225" s="246"/>
      <c r="T225" s="247"/>
      <c r="AT225" s="248" t="s">
        <v>190</v>
      </c>
      <c r="AU225" s="248" t="s">
        <v>82</v>
      </c>
      <c r="AV225" s="11" t="s">
        <v>82</v>
      </c>
      <c r="AW225" s="11" t="s">
        <v>35</v>
      </c>
      <c r="AX225" s="11" t="s">
        <v>72</v>
      </c>
      <c r="AY225" s="248" t="s">
        <v>122</v>
      </c>
    </row>
    <row r="226" s="12" customFormat="1">
      <c r="B226" s="249"/>
      <c r="C226" s="250"/>
      <c r="D226" s="235" t="s">
        <v>190</v>
      </c>
      <c r="E226" s="251" t="s">
        <v>21</v>
      </c>
      <c r="F226" s="252" t="s">
        <v>202</v>
      </c>
      <c r="G226" s="250"/>
      <c r="H226" s="253">
        <v>1081.8499999999999</v>
      </c>
      <c r="I226" s="254"/>
      <c r="J226" s="250"/>
      <c r="K226" s="250"/>
      <c r="L226" s="255"/>
      <c r="M226" s="256"/>
      <c r="N226" s="257"/>
      <c r="O226" s="257"/>
      <c r="P226" s="257"/>
      <c r="Q226" s="257"/>
      <c r="R226" s="257"/>
      <c r="S226" s="257"/>
      <c r="T226" s="258"/>
      <c r="AT226" s="259" t="s">
        <v>190</v>
      </c>
      <c r="AU226" s="259" t="s">
        <v>82</v>
      </c>
      <c r="AV226" s="12" t="s">
        <v>139</v>
      </c>
      <c r="AW226" s="12" t="s">
        <v>35</v>
      </c>
      <c r="AX226" s="12" t="s">
        <v>80</v>
      </c>
      <c r="AY226" s="259" t="s">
        <v>122</v>
      </c>
    </row>
    <row r="227" s="1" customFormat="1" ht="16.5" customHeight="1">
      <c r="B227" s="44"/>
      <c r="C227" s="261" t="s">
        <v>412</v>
      </c>
      <c r="D227" s="261" t="s">
        <v>325</v>
      </c>
      <c r="E227" s="262" t="s">
        <v>413</v>
      </c>
      <c r="F227" s="263" t="s">
        <v>414</v>
      </c>
      <c r="G227" s="264" t="s">
        <v>415</v>
      </c>
      <c r="H227" s="265">
        <v>27.045999999999999</v>
      </c>
      <c r="I227" s="266"/>
      <c r="J227" s="267">
        <f>ROUND(I227*H227,2)</f>
        <v>0</v>
      </c>
      <c r="K227" s="263" t="s">
        <v>129</v>
      </c>
      <c r="L227" s="268"/>
      <c r="M227" s="269" t="s">
        <v>21</v>
      </c>
      <c r="N227" s="270" t="s">
        <v>43</v>
      </c>
      <c r="O227" s="45"/>
      <c r="P227" s="228">
        <f>O227*H227</f>
        <v>0</v>
      </c>
      <c r="Q227" s="228">
        <v>0.001</v>
      </c>
      <c r="R227" s="228">
        <f>Q227*H227</f>
        <v>0.027046000000000001</v>
      </c>
      <c r="S227" s="228">
        <v>0</v>
      </c>
      <c r="T227" s="229">
        <f>S227*H227</f>
        <v>0</v>
      </c>
      <c r="AR227" s="22" t="s">
        <v>159</v>
      </c>
      <c r="AT227" s="22" t="s">
        <v>325</v>
      </c>
      <c r="AU227" s="22" t="s">
        <v>82</v>
      </c>
      <c r="AY227" s="22" t="s">
        <v>122</v>
      </c>
      <c r="BE227" s="230">
        <f>IF(N227="základní",J227,0)</f>
        <v>0</v>
      </c>
      <c r="BF227" s="230">
        <f>IF(N227="snížená",J227,0)</f>
        <v>0</v>
      </c>
      <c r="BG227" s="230">
        <f>IF(N227="zákl. přenesená",J227,0)</f>
        <v>0</v>
      </c>
      <c r="BH227" s="230">
        <f>IF(N227="sníž. přenesená",J227,0)</f>
        <v>0</v>
      </c>
      <c r="BI227" s="230">
        <f>IF(N227="nulová",J227,0)</f>
        <v>0</v>
      </c>
      <c r="BJ227" s="22" t="s">
        <v>80</v>
      </c>
      <c r="BK227" s="230">
        <f>ROUND(I227*H227,2)</f>
        <v>0</v>
      </c>
      <c r="BL227" s="22" t="s">
        <v>139</v>
      </c>
      <c r="BM227" s="22" t="s">
        <v>416</v>
      </c>
    </row>
    <row r="228" s="11" customFormat="1">
      <c r="B228" s="238"/>
      <c r="C228" s="239"/>
      <c r="D228" s="235" t="s">
        <v>190</v>
      </c>
      <c r="E228" s="239"/>
      <c r="F228" s="241" t="s">
        <v>417</v>
      </c>
      <c r="G228" s="239"/>
      <c r="H228" s="242">
        <v>27.045999999999999</v>
      </c>
      <c r="I228" s="243"/>
      <c r="J228" s="239"/>
      <c r="K228" s="239"/>
      <c r="L228" s="244"/>
      <c r="M228" s="245"/>
      <c r="N228" s="246"/>
      <c r="O228" s="246"/>
      <c r="P228" s="246"/>
      <c r="Q228" s="246"/>
      <c r="R228" s="246"/>
      <c r="S228" s="246"/>
      <c r="T228" s="247"/>
      <c r="AT228" s="248" t="s">
        <v>190</v>
      </c>
      <c r="AU228" s="248" t="s">
        <v>82</v>
      </c>
      <c r="AV228" s="11" t="s">
        <v>82</v>
      </c>
      <c r="AW228" s="11" t="s">
        <v>6</v>
      </c>
      <c r="AX228" s="11" t="s">
        <v>80</v>
      </c>
      <c r="AY228" s="248" t="s">
        <v>122</v>
      </c>
    </row>
    <row r="229" s="1" customFormat="1" ht="25.5" customHeight="1">
      <c r="B229" s="44"/>
      <c r="C229" s="219" t="s">
        <v>418</v>
      </c>
      <c r="D229" s="219" t="s">
        <v>125</v>
      </c>
      <c r="E229" s="220" t="s">
        <v>419</v>
      </c>
      <c r="F229" s="221" t="s">
        <v>420</v>
      </c>
      <c r="G229" s="222" t="s">
        <v>186</v>
      </c>
      <c r="H229" s="223">
        <v>1110.2000000000001</v>
      </c>
      <c r="I229" s="224"/>
      <c r="J229" s="225">
        <f>ROUND(I229*H229,2)</f>
        <v>0</v>
      </c>
      <c r="K229" s="221" t="s">
        <v>129</v>
      </c>
      <c r="L229" s="70"/>
      <c r="M229" s="226" t="s">
        <v>21</v>
      </c>
      <c r="N229" s="227" t="s">
        <v>43</v>
      </c>
      <c r="O229" s="45"/>
      <c r="P229" s="228">
        <f>O229*H229</f>
        <v>0</v>
      </c>
      <c r="Q229" s="228">
        <v>0</v>
      </c>
      <c r="R229" s="228">
        <f>Q229*H229</f>
        <v>0</v>
      </c>
      <c r="S229" s="228">
        <v>0</v>
      </c>
      <c r="T229" s="229">
        <f>S229*H229</f>
        <v>0</v>
      </c>
      <c r="AR229" s="22" t="s">
        <v>139</v>
      </c>
      <c r="AT229" s="22" t="s">
        <v>125</v>
      </c>
      <c r="AU229" s="22" t="s">
        <v>82</v>
      </c>
      <c r="AY229" s="22" t="s">
        <v>122</v>
      </c>
      <c r="BE229" s="230">
        <f>IF(N229="základní",J229,0)</f>
        <v>0</v>
      </c>
      <c r="BF229" s="230">
        <f>IF(N229="snížená",J229,0)</f>
        <v>0</v>
      </c>
      <c r="BG229" s="230">
        <f>IF(N229="zákl. přenesená",J229,0)</f>
        <v>0</v>
      </c>
      <c r="BH229" s="230">
        <f>IF(N229="sníž. přenesená",J229,0)</f>
        <v>0</v>
      </c>
      <c r="BI229" s="230">
        <f>IF(N229="nulová",J229,0)</f>
        <v>0</v>
      </c>
      <c r="BJ229" s="22" t="s">
        <v>80</v>
      </c>
      <c r="BK229" s="230">
        <f>ROUND(I229*H229,2)</f>
        <v>0</v>
      </c>
      <c r="BL229" s="22" t="s">
        <v>139</v>
      </c>
      <c r="BM229" s="22" t="s">
        <v>421</v>
      </c>
    </row>
    <row r="230" s="1" customFormat="1">
      <c r="B230" s="44"/>
      <c r="C230" s="72"/>
      <c r="D230" s="235" t="s">
        <v>188</v>
      </c>
      <c r="E230" s="72"/>
      <c r="F230" s="236" t="s">
        <v>422</v>
      </c>
      <c r="G230" s="72"/>
      <c r="H230" s="72"/>
      <c r="I230" s="189"/>
      <c r="J230" s="72"/>
      <c r="K230" s="72"/>
      <c r="L230" s="70"/>
      <c r="M230" s="237"/>
      <c r="N230" s="45"/>
      <c r="O230" s="45"/>
      <c r="P230" s="45"/>
      <c r="Q230" s="45"/>
      <c r="R230" s="45"/>
      <c r="S230" s="45"/>
      <c r="T230" s="93"/>
      <c r="AT230" s="22" t="s">
        <v>188</v>
      </c>
      <c r="AU230" s="22" t="s">
        <v>82</v>
      </c>
    </row>
    <row r="231" s="11" customFormat="1">
      <c r="B231" s="238"/>
      <c r="C231" s="239"/>
      <c r="D231" s="235" t="s">
        <v>190</v>
      </c>
      <c r="E231" s="240" t="s">
        <v>21</v>
      </c>
      <c r="F231" s="241" t="s">
        <v>423</v>
      </c>
      <c r="G231" s="239"/>
      <c r="H231" s="242">
        <v>1110.2000000000001</v>
      </c>
      <c r="I231" s="243"/>
      <c r="J231" s="239"/>
      <c r="K231" s="239"/>
      <c r="L231" s="244"/>
      <c r="M231" s="245"/>
      <c r="N231" s="246"/>
      <c r="O231" s="246"/>
      <c r="P231" s="246"/>
      <c r="Q231" s="246"/>
      <c r="R231" s="246"/>
      <c r="S231" s="246"/>
      <c r="T231" s="247"/>
      <c r="AT231" s="248" t="s">
        <v>190</v>
      </c>
      <c r="AU231" s="248" t="s">
        <v>82</v>
      </c>
      <c r="AV231" s="11" t="s">
        <v>82</v>
      </c>
      <c r="AW231" s="11" t="s">
        <v>35</v>
      </c>
      <c r="AX231" s="11" t="s">
        <v>80</v>
      </c>
      <c r="AY231" s="248" t="s">
        <v>122</v>
      </c>
    </row>
    <row r="232" s="10" customFormat="1" ht="29.88" customHeight="1">
      <c r="B232" s="203"/>
      <c r="C232" s="204"/>
      <c r="D232" s="205" t="s">
        <v>71</v>
      </c>
      <c r="E232" s="217" t="s">
        <v>82</v>
      </c>
      <c r="F232" s="217" t="s">
        <v>424</v>
      </c>
      <c r="G232" s="204"/>
      <c r="H232" s="204"/>
      <c r="I232" s="207"/>
      <c r="J232" s="218">
        <f>BK232</f>
        <v>0</v>
      </c>
      <c r="K232" s="204"/>
      <c r="L232" s="209"/>
      <c r="M232" s="210"/>
      <c r="N232" s="211"/>
      <c r="O232" s="211"/>
      <c r="P232" s="212">
        <f>SUM(P233:P237)</f>
        <v>0</v>
      </c>
      <c r="Q232" s="211"/>
      <c r="R232" s="212">
        <f>SUM(R233:R237)</f>
        <v>0</v>
      </c>
      <c r="S232" s="211"/>
      <c r="T232" s="213">
        <f>SUM(T233:T237)</f>
        <v>0</v>
      </c>
      <c r="AR232" s="214" t="s">
        <v>80</v>
      </c>
      <c r="AT232" s="215" t="s">
        <v>71</v>
      </c>
      <c r="AU232" s="215" t="s">
        <v>80</v>
      </c>
      <c r="AY232" s="214" t="s">
        <v>122</v>
      </c>
      <c r="BK232" s="216">
        <f>SUM(BK233:BK237)</f>
        <v>0</v>
      </c>
    </row>
    <row r="233" s="1" customFormat="1" ht="38.25" customHeight="1">
      <c r="B233" s="44"/>
      <c r="C233" s="219" t="s">
        <v>425</v>
      </c>
      <c r="D233" s="219" t="s">
        <v>125</v>
      </c>
      <c r="E233" s="220" t="s">
        <v>426</v>
      </c>
      <c r="F233" s="221" t="s">
        <v>427</v>
      </c>
      <c r="G233" s="222" t="s">
        <v>186</v>
      </c>
      <c r="H233" s="223">
        <v>1110.2000000000001</v>
      </c>
      <c r="I233" s="224"/>
      <c r="J233" s="225">
        <f>ROUND(I233*H233,2)</f>
        <v>0</v>
      </c>
      <c r="K233" s="221" t="s">
        <v>129</v>
      </c>
      <c r="L233" s="70"/>
      <c r="M233" s="226" t="s">
        <v>21</v>
      </c>
      <c r="N233" s="227" t="s">
        <v>43</v>
      </c>
      <c r="O233" s="45"/>
      <c r="P233" s="228">
        <f>O233*H233</f>
        <v>0</v>
      </c>
      <c r="Q233" s="228">
        <v>0</v>
      </c>
      <c r="R233" s="228">
        <f>Q233*H233</f>
        <v>0</v>
      </c>
      <c r="S233" s="228">
        <v>0</v>
      </c>
      <c r="T233" s="229">
        <f>S233*H233</f>
        <v>0</v>
      </c>
      <c r="AR233" s="22" t="s">
        <v>139</v>
      </c>
      <c r="AT233" s="22" t="s">
        <v>125</v>
      </c>
      <c r="AU233" s="22" t="s">
        <v>82</v>
      </c>
      <c r="AY233" s="22" t="s">
        <v>122</v>
      </c>
      <c r="BE233" s="230">
        <f>IF(N233="základní",J233,0)</f>
        <v>0</v>
      </c>
      <c r="BF233" s="230">
        <f>IF(N233="snížená",J233,0)</f>
        <v>0</v>
      </c>
      <c r="BG233" s="230">
        <f>IF(N233="zákl. přenesená",J233,0)</f>
        <v>0</v>
      </c>
      <c r="BH233" s="230">
        <f>IF(N233="sníž. přenesená",J233,0)</f>
        <v>0</v>
      </c>
      <c r="BI233" s="230">
        <f>IF(N233="nulová",J233,0)</f>
        <v>0</v>
      </c>
      <c r="BJ233" s="22" t="s">
        <v>80</v>
      </c>
      <c r="BK233" s="230">
        <f>ROUND(I233*H233,2)</f>
        <v>0</v>
      </c>
      <c r="BL233" s="22" t="s">
        <v>139</v>
      </c>
      <c r="BM233" s="22" t="s">
        <v>428</v>
      </c>
    </row>
    <row r="234" s="1" customFormat="1">
      <c r="B234" s="44"/>
      <c r="C234" s="72"/>
      <c r="D234" s="235" t="s">
        <v>188</v>
      </c>
      <c r="E234" s="72"/>
      <c r="F234" s="236" t="s">
        <v>429</v>
      </c>
      <c r="G234" s="72"/>
      <c r="H234" s="72"/>
      <c r="I234" s="189"/>
      <c r="J234" s="72"/>
      <c r="K234" s="72"/>
      <c r="L234" s="70"/>
      <c r="M234" s="237"/>
      <c r="N234" s="45"/>
      <c r="O234" s="45"/>
      <c r="P234" s="45"/>
      <c r="Q234" s="45"/>
      <c r="R234" s="45"/>
      <c r="S234" s="45"/>
      <c r="T234" s="93"/>
      <c r="AT234" s="22" t="s">
        <v>188</v>
      </c>
      <c r="AU234" s="22" t="s">
        <v>82</v>
      </c>
    </row>
    <row r="235" s="11" customFormat="1">
      <c r="B235" s="238"/>
      <c r="C235" s="239"/>
      <c r="D235" s="235" t="s">
        <v>190</v>
      </c>
      <c r="E235" s="240" t="s">
        <v>21</v>
      </c>
      <c r="F235" s="241" t="s">
        <v>430</v>
      </c>
      <c r="G235" s="239"/>
      <c r="H235" s="242">
        <v>854.25</v>
      </c>
      <c r="I235" s="243"/>
      <c r="J235" s="239"/>
      <c r="K235" s="239"/>
      <c r="L235" s="244"/>
      <c r="M235" s="245"/>
      <c r="N235" s="246"/>
      <c r="O235" s="246"/>
      <c r="P235" s="246"/>
      <c r="Q235" s="246"/>
      <c r="R235" s="246"/>
      <c r="S235" s="246"/>
      <c r="T235" s="247"/>
      <c r="AT235" s="248" t="s">
        <v>190</v>
      </c>
      <c r="AU235" s="248" t="s">
        <v>82</v>
      </c>
      <c r="AV235" s="11" t="s">
        <v>82</v>
      </c>
      <c r="AW235" s="11" t="s">
        <v>35</v>
      </c>
      <c r="AX235" s="11" t="s">
        <v>72</v>
      </c>
      <c r="AY235" s="248" t="s">
        <v>122</v>
      </c>
    </row>
    <row r="236" s="11" customFormat="1">
      <c r="B236" s="238"/>
      <c r="C236" s="239"/>
      <c r="D236" s="235" t="s">
        <v>190</v>
      </c>
      <c r="E236" s="240" t="s">
        <v>21</v>
      </c>
      <c r="F236" s="241" t="s">
        <v>431</v>
      </c>
      <c r="G236" s="239"/>
      <c r="H236" s="242">
        <v>255.94999999999999</v>
      </c>
      <c r="I236" s="243"/>
      <c r="J236" s="239"/>
      <c r="K236" s="239"/>
      <c r="L236" s="244"/>
      <c r="M236" s="245"/>
      <c r="N236" s="246"/>
      <c r="O236" s="246"/>
      <c r="P236" s="246"/>
      <c r="Q236" s="246"/>
      <c r="R236" s="246"/>
      <c r="S236" s="246"/>
      <c r="T236" s="247"/>
      <c r="AT236" s="248" t="s">
        <v>190</v>
      </c>
      <c r="AU236" s="248" t="s">
        <v>82</v>
      </c>
      <c r="AV236" s="11" t="s">
        <v>82</v>
      </c>
      <c r="AW236" s="11" t="s">
        <v>35</v>
      </c>
      <c r="AX236" s="11" t="s">
        <v>72</v>
      </c>
      <c r="AY236" s="248" t="s">
        <v>122</v>
      </c>
    </row>
    <row r="237" s="12" customFormat="1">
      <c r="B237" s="249"/>
      <c r="C237" s="250"/>
      <c r="D237" s="235" t="s">
        <v>190</v>
      </c>
      <c r="E237" s="251" t="s">
        <v>21</v>
      </c>
      <c r="F237" s="252" t="s">
        <v>202</v>
      </c>
      <c r="G237" s="250"/>
      <c r="H237" s="253">
        <v>1110.2000000000001</v>
      </c>
      <c r="I237" s="254"/>
      <c r="J237" s="250"/>
      <c r="K237" s="250"/>
      <c r="L237" s="255"/>
      <c r="M237" s="256"/>
      <c r="N237" s="257"/>
      <c r="O237" s="257"/>
      <c r="P237" s="257"/>
      <c r="Q237" s="257"/>
      <c r="R237" s="257"/>
      <c r="S237" s="257"/>
      <c r="T237" s="258"/>
      <c r="AT237" s="259" t="s">
        <v>190</v>
      </c>
      <c r="AU237" s="259" t="s">
        <v>82</v>
      </c>
      <c r="AV237" s="12" t="s">
        <v>139</v>
      </c>
      <c r="AW237" s="12" t="s">
        <v>35</v>
      </c>
      <c r="AX237" s="12" t="s">
        <v>80</v>
      </c>
      <c r="AY237" s="259" t="s">
        <v>122</v>
      </c>
    </row>
    <row r="238" s="10" customFormat="1" ht="29.88" customHeight="1">
      <c r="B238" s="203"/>
      <c r="C238" s="204"/>
      <c r="D238" s="205" t="s">
        <v>71</v>
      </c>
      <c r="E238" s="217" t="s">
        <v>135</v>
      </c>
      <c r="F238" s="217" t="s">
        <v>432</v>
      </c>
      <c r="G238" s="204"/>
      <c r="H238" s="204"/>
      <c r="I238" s="207"/>
      <c r="J238" s="218">
        <f>BK238</f>
        <v>0</v>
      </c>
      <c r="K238" s="204"/>
      <c r="L238" s="209"/>
      <c r="M238" s="210"/>
      <c r="N238" s="211"/>
      <c r="O238" s="211"/>
      <c r="P238" s="212">
        <f>SUM(P239:P240)</f>
        <v>0</v>
      </c>
      <c r="Q238" s="211"/>
      <c r="R238" s="212">
        <f>SUM(R239:R240)</f>
        <v>0</v>
      </c>
      <c r="S238" s="211"/>
      <c r="T238" s="213">
        <f>SUM(T239:T240)</f>
        <v>5.4912000000000001</v>
      </c>
      <c r="AR238" s="214" t="s">
        <v>80</v>
      </c>
      <c r="AT238" s="215" t="s">
        <v>71</v>
      </c>
      <c r="AU238" s="215" t="s">
        <v>80</v>
      </c>
      <c r="AY238" s="214" t="s">
        <v>122</v>
      </c>
      <c r="BK238" s="216">
        <f>SUM(BK239:BK240)</f>
        <v>0</v>
      </c>
    </row>
    <row r="239" s="1" customFormat="1" ht="25.5" customHeight="1">
      <c r="B239" s="44"/>
      <c r="C239" s="219" t="s">
        <v>433</v>
      </c>
      <c r="D239" s="219" t="s">
        <v>125</v>
      </c>
      <c r="E239" s="220" t="s">
        <v>434</v>
      </c>
      <c r="F239" s="221" t="s">
        <v>435</v>
      </c>
      <c r="G239" s="222" t="s">
        <v>240</v>
      </c>
      <c r="H239" s="223">
        <v>2.496</v>
      </c>
      <c r="I239" s="224"/>
      <c r="J239" s="225">
        <f>ROUND(I239*H239,2)</f>
        <v>0</v>
      </c>
      <c r="K239" s="221" t="s">
        <v>129</v>
      </c>
      <c r="L239" s="70"/>
      <c r="M239" s="226" t="s">
        <v>21</v>
      </c>
      <c r="N239" s="227" t="s">
        <v>43</v>
      </c>
      <c r="O239" s="45"/>
      <c r="P239" s="228">
        <f>O239*H239</f>
        <v>0</v>
      </c>
      <c r="Q239" s="228">
        <v>0</v>
      </c>
      <c r="R239" s="228">
        <f>Q239*H239</f>
        <v>0</v>
      </c>
      <c r="S239" s="228">
        <v>2.2000000000000002</v>
      </c>
      <c r="T239" s="229">
        <f>S239*H239</f>
        <v>5.4912000000000001</v>
      </c>
      <c r="AR239" s="22" t="s">
        <v>139</v>
      </c>
      <c r="AT239" s="22" t="s">
        <v>125</v>
      </c>
      <c r="AU239" s="22" t="s">
        <v>82</v>
      </c>
      <c r="AY239" s="22" t="s">
        <v>122</v>
      </c>
      <c r="BE239" s="230">
        <f>IF(N239="základní",J239,0)</f>
        <v>0</v>
      </c>
      <c r="BF239" s="230">
        <f>IF(N239="snížená",J239,0)</f>
        <v>0</v>
      </c>
      <c r="BG239" s="230">
        <f>IF(N239="zákl. přenesená",J239,0)</f>
        <v>0</v>
      </c>
      <c r="BH239" s="230">
        <f>IF(N239="sníž. přenesená",J239,0)</f>
        <v>0</v>
      </c>
      <c r="BI239" s="230">
        <f>IF(N239="nulová",J239,0)</f>
        <v>0</v>
      </c>
      <c r="BJ239" s="22" t="s">
        <v>80</v>
      </c>
      <c r="BK239" s="230">
        <f>ROUND(I239*H239,2)</f>
        <v>0</v>
      </c>
      <c r="BL239" s="22" t="s">
        <v>139</v>
      </c>
      <c r="BM239" s="22" t="s">
        <v>436</v>
      </c>
    </row>
    <row r="240" s="11" customFormat="1">
      <c r="B240" s="238"/>
      <c r="C240" s="239"/>
      <c r="D240" s="235" t="s">
        <v>190</v>
      </c>
      <c r="E240" s="240" t="s">
        <v>21</v>
      </c>
      <c r="F240" s="241" t="s">
        <v>437</v>
      </c>
      <c r="G240" s="239"/>
      <c r="H240" s="242">
        <v>2.496</v>
      </c>
      <c r="I240" s="243"/>
      <c r="J240" s="239"/>
      <c r="K240" s="239"/>
      <c r="L240" s="244"/>
      <c r="M240" s="245"/>
      <c r="N240" s="246"/>
      <c r="O240" s="246"/>
      <c r="P240" s="246"/>
      <c r="Q240" s="246"/>
      <c r="R240" s="246"/>
      <c r="S240" s="246"/>
      <c r="T240" s="247"/>
      <c r="AT240" s="248" t="s">
        <v>190</v>
      </c>
      <c r="AU240" s="248" t="s">
        <v>82</v>
      </c>
      <c r="AV240" s="11" t="s">
        <v>82</v>
      </c>
      <c r="AW240" s="11" t="s">
        <v>35</v>
      </c>
      <c r="AX240" s="11" t="s">
        <v>80</v>
      </c>
      <c r="AY240" s="248" t="s">
        <v>122</v>
      </c>
    </row>
    <row r="241" s="10" customFormat="1" ht="29.88" customHeight="1">
      <c r="B241" s="203"/>
      <c r="C241" s="204"/>
      <c r="D241" s="205" t="s">
        <v>71</v>
      </c>
      <c r="E241" s="217" t="s">
        <v>139</v>
      </c>
      <c r="F241" s="217" t="s">
        <v>438</v>
      </c>
      <c r="G241" s="204"/>
      <c r="H241" s="204"/>
      <c r="I241" s="207"/>
      <c r="J241" s="218">
        <f>BK241</f>
        <v>0</v>
      </c>
      <c r="K241" s="204"/>
      <c r="L241" s="209"/>
      <c r="M241" s="210"/>
      <c r="N241" s="211"/>
      <c r="O241" s="211"/>
      <c r="P241" s="212">
        <f>SUM(P242:P246)</f>
        <v>0</v>
      </c>
      <c r="Q241" s="211"/>
      <c r="R241" s="212">
        <f>SUM(R242:R246)</f>
        <v>0.52991999999999995</v>
      </c>
      <c r="S241" s="211"/>
      <c r="T241" s="213">
        <f>SUM(T242:T246)</f>
        <v>0</v>
      </c>
      <c r="AR241" s="214" t="s">
        <v>80</v>
      </c>
      <c r="AT241" s="215" t="s">
        <v>71</v>
      </c>
      <c r="AU241" s="215" t="s">
        <v>80</v>
      </c>
      <c r="AY241" s="214" t="s">
        <v>122</v>
      </c>
      <c r="BK241" s="216">
        <f>SUM(BK242:BK246)</f>
        <v>0</v>
      </c>
    </row>
    <row r="242" s="1" customFormat="1" ht="25.5" customHeight="1">
      <c r="B242" s="44"/>
      <c r="C242" s="219" t="s">
        <v>439</v>
      </c>
      <c r="D242" s="219" t="s">
        <v>125</v>
      </c>
      <c r="E242" s="220" t="s">
        <v>440</v>
      </c>
      <c r="F242" s="221" t="s">
        <v>441</v>
      </c>
      <c r="G242" s="222" t="s">
        <v>240</v>
      </c>
      <c r="H242" s="223">
        <v>1.04</v>
      </c>
      <c r="I242" s="224"/>
      <c r="J242" s="225">
        <f>ROUND(I242*H242,2)</f>
        <v>0</v>
      </c>
      <c r="K242" s="221" t="s">
        <v>129</v>
      </c>
      <c r="L242" s="70"/>
      <c r="M242" s="226" t="s">
        <v>21</v>
      </c>
      <c r="N242" s="227" t="s">
        <v>43</v>
      </c>
      <c r="O242" s="45"/>
      <c r="P242" s="228">
        <f>O242*H242</f>
        <v>0</v>
      </c>
      <c r="Q242" s="228">
        <v>0</v>
      </c>
      <c r="R242" s="228">
        <f>Q242*H242</f>
        <v>0</v>
      </c>
      <c r="S242" s="228">
        <v>0</v>
      </c>
      <c r="T242" s="229">
        <f>S242*H242</f>
        <v>0</v>
      </c>
      <c r="AR242" s="22" t="s">
        <v>139</v>
      </c>
      <c r="AT242" s="22" t="s">
        <v>125</v>
      </c>
      <c r="AU242" s="22" t="s">
        <v>82</v>
      </c>
      <c r="AY242" s="22" t="s">
        <v>122</v>
      </c>
      <c r="BE242" s="230">
        <f>IF(N242="základní",J242,0)</f>
        <v>0</v>
      </c>
      <c r="BF242" s="230">
        <f>IF(N242="snížená",J242,0)</f>
        <v>0</v>
      </c>
      <c r="BG242" s="230">
        <f>IF(N242="zákl. přenesená",J242,0)</f>
        <v>0</v>
      </c>
      <c r="BH242" s="230">
        <f>IF(N242="sníž. přenesená",J242,0)</f>
        <v>0</v>
      </c>
      <c r="BI242" s="230">
        <f>IF(N242="nulová",J242,0)</f>
        <v>0</v>
      </c>
      <c r="BJ242" s="22" t="s">
        <v>80</v>
      </c>
      <c r="BK242" s="230">
        <f>ROUND(I242*H242,2)</f>
        <v>0</v>
      </c>
      <c r="BL242" s="22" t="s">
        <v>139</v>
      </c>
      <c r="BM242" s="22" t="s">
        <v>442</v>
      </c>
    </row>
    <row r="243" s="1" customFormat="1">
      <c r="B243" s="44"/>
      <c r="C243" s="72"/>
      <c r="D243" s="235" t="s">
        <v>188</v>
      </c>
      <c r="E243" s="72"/>
      <c r="F243" s="236" t="s">
        <v>443</v>
      </c>
      <c r="G243" s="72"/>
      <c r="H243" s="72"/>
      <c r="I243" s="189"/>
      <c r="J243" s="72"/>
      <c r="K243" s="72"/>
      <c r="L243" s="70"/>
      <c r="M243" s="237"/>
      <c r="N243" s="45"/>
      <c r="O243" s="45"/>
      <c r="P243" s="45"/>
      <c r="Q243" s="45"/>
      <c r="R243" s="45"/>
      <c r="S243" s="45"/>
      <c r="T243" s="93"/>
      <c r="AT243" s="22" t="s">
        <v>188</v>
      </c>
      <c r="AU243" s="22" t="s">
        <v>82</v>
      </c>
    </row>
    <row r="244" s="11" customFormat="1">
      <c r="B244" s="238"/>
      <c r="C244" s="239"/>
      <c r="D244" s="235" t="s">
        <v>190</v>
      </c>
      <c r="E244" s="240" t="s">
        <v>21</v>
      </c>
      <c r="F244" s="241" t="s">
        <v>444</v>
      </c>
      <c r="G244" s="239"/>
      <c r="H244" s="242">
        <v>1.04</v>
      </c>
      <c r="I244" s="243"/>
      <c r="J244" s="239"/>
      <c r="K244" s="239"/>
      <c r="L244" s="244"/>
      <c r="M244" s="245"/>
      <c r="N244" s="246"/>
      <c r="O244" s="246"/>
      <c r="P244" s="246"/>
      <c r="Q244" s="246"/>
      <c r="R244" s="246"/>
      <c r="S244" s="246"/>
      <c r="T244" s="247"/>
      <c r="AT244" s="248" t="s">
        <v>190</v>
      </c>
      <c r="AU244" s="248" t="s">
        <v>82</v>
      </c>
      <c r="AV244" s="11" t="s">
        <v>82</v>
      </c>
      <c r="AW244" s="11" t="s">
        <v>35</v>
      </c>
      <c r="AX244" s="11" t="s">
        <v>80</v>
      </c>
      <c r="AY244" s="248" t="s">
        <v>122</v>
      </c>
    </row>
    <row r="245" s="1" customFormat="1" ht="25.5" customHeight="1">
      <c r="B245" s="44"/>
      <c r="C245" s="219" t="s">
        <v>445</v>
      </c>
      <c r="D245" s="219" t="s">
        <v>125</v>
      </c>
      <c r="E245" s="220" t="s">
        <v>446</v>
      </c>
      <c r="F245" s="221" t="s">
        <v>447</v>
      </c>
      <c r="G245" s="222" t="s">
        <v>448</v>
      </c>
      <c r="H245" s="223">
        <v>6</v>
      </c>
      <c r="I245" s="224"/>
      <c r="J245" s="225">
        <f>ROUND(I245*H245,2)</f>
        <v>0</v>
      </c>
      <c r="K245" s="221" t="s">
        <v>129</v>
      </c>
      <c r="L245" s="70"/>
      <c r="M245" s="226" t="s">
        <v>21</v>
      </c>
      <c r="N245" s="227" t="s">
        <v>43</v>
      </c>
      <c r="O245" s="45"/>
      <c r="P245" s="228">
        <f>O245*H245</f>
        <v>0</v>
      </c>
      <c r="Q245" s="228">
        <v>0.088319999999999996</v>
      </c>
      <c r="R245" s="228">
        <f>Q245*H245</f>
        <v>0.52991999999999995</v>
      </c>
      <c r="S245" s="228">
        <v>0</v>
      </c>
      <c r="T245" s="229">
        <f>S245*H245</f>
        <v>0</v>
      </c>
      <c r="AR245" s="22" t="s">
        <v>139</v>
      </c>
      <c r="AT245" s="22" t="s">
        <v>125</v>
      </c>
      <c r="AU245" s="22" t="s">
        <v>82</v>
      </c>
      <c r="AY245" s="22" t="s">
        <v>122</v>
      </c>
      <c r="BE245" s="230">
        <f>IF(N245="základní",J245,0)</f>
        <v>0</v>
      </c>
      <c r="BF245" s="230">
        <f>IF(N245="snížená",J245,0)</f>
        <v>0</v>
      </c>
      <c r="BG245" s="230">
        <f>IF(N245="zákl. přenesená",J245,0)</f>
        <v>0</v>
      </c>
      <c r="BH245" s="230">
        <f>IF(N245="sníž. přenesená",J245,0)</f>
        <v>0</v>
      </c>
      <c r="BI245" s="230">
        <f>IF(N245="nulová",J245,0)</f>
        <v>0</v>
      </c>
      <c r="BJ245" s="22" t="s">
        <v>80</v>
      </c>
      <c r="BK245" s="230">
        <f>ROUND(I245*H245,2)</f>
        <v>0</v>
      </c>
      <c r="BL245" s="22" t="s">
        <v>139</v>
      </c>
      <c r="BM245" s="22" t="s">
        <v>449</v>
      </c>
    </row>
    <row r="246" s="1" customFormat="1">
      <c r="B246" s="44"/>
      <c r="C246" s="72"/>
      <c r="D246" s="235" t="s">
        <v>188</v>
      </c>
      <c r="E246" s="72"/>
      <c r="F246" s="236" t="s">
        <v>450</v>
      </c>
      <c r="G246" s="72"/>
      <c r="H246" s="72"/>
      <c r="I246" s="189"/>
      <c r="J246" s="72"/>
      <c r="K246" s="72"/>
      <c r="L246" s="70"/>
      <c r="M246" s="237"/>
      <c r="N246" s="45"/>
      <c r="O246" s="45"/>
      <c r="P246" s="45"/>
      <c r="Q246" s="45"/>
      <c r="R246" s="45"/>
      <c r="S246" s="45"/>
      <c r="T246" s="93"/>
      <c r="AT246" s="22" t="s">
        <v>188</v>
      </c>
      <c r="AU246" s="22" t="s">
        <v>82</v>
      </c>
    </row>
    <row r="247" s="10" customFormat="1" ht="29.88" customHeight="1">
      <c r="B247" s="203"/>
      <c r="C247" s="204"/>
      <c r="D247" s="205" t="s">
        <v>71</v>
      </c>
      <c r="E247" s="217" t="s">
        <v>121</v>
      </c>
      <c r="F247" s="217" t="s">
        <v>451</v>
      </c>
      <c r="G247" s="204"/>
      <c r="H247" s="204"/>
      <c r="I247" s="207"/>
      <c r="J247" s="218">
        <f>BK247</f>
        <v>0</v>
      </c>
      <c r="K247" s="204"/>
      <c r="L247" s="209"/>
      <c r="M247" s="210"/>
      <c r="N247" s="211"/>
      <c r="O247" s="211"/>
      <c r="P247" s="212">
        <f>SUM(P248:P304)</f>
        <v>0</v>
      </c>
      <c r="Q247" s="211"/>
      <c r="R247" s="212">
        <f>SUM(R248:R304)</f>
        <v>578.88180249999982</v>
      </c>
      <c r="S247" s="211"/>
      <c r="T247" s="213">
        <f>SUM(T248:T304)</f>
        <v>0</v>
      </c>
      <c r="AR247" s="214" t="s">
        <v>80</v>
      </c>
      <c r="AT247" s="215" t="s">
        <v>71</v>
      </c>
      <c r="AU247" s="215" t="s">
        <v>80</v>
      </c>
      <c r="AY247" s="214" t="s">
        <v>122</v>
      </c>
      <c r="BK247" s="216">
        <f>SUM(BK248:BK304)</f>
        <v>0</v>
      </c>
    </row>
    <row r="248" s="1" customFormat="1" ht="25.5" customHeight="1">
      <c r="B248" s="44"/>
      <c r="C248" s="219" t="s">
        <v>452</v>
      </c>
      <c r="D248" s="219" t="s">
        <v>125</v>
      </c>
      <c r="E248" s="220" t="s">
        <v>453</v>
      </c>
      <c r="F248" s="221" t="s">
        <v>454</v>
      </c>
      <c r="G248" s="222" t="s">
        <v>186</v>
      </c>
      <c r="H248" s="223">
        <v>854.25</v>
      </c>
      <c r="I248" s="224"/>
      <c r="J248" s="225">
        <f>ROUND(I248*H248,2)</f>
        <v>0</v>
      </c>
      <c r="K248" s="221" t="s">
        <v>129</v>
      </c>
      <c r="L248" s="70"/>
      <c r="M248" s="226" t="s">
        <v>21</v>
      </c>
      <c r="N248" s="227" t="s">
        <v>43</v>
      </c>
      <c r="O248" s="45"/>
      <c r="P248" s="228">
        <f>O248*H248</f>
        <v>0</v>
      </c>
      <c r="Q248" s="228">
        <v>0</v>
      </c>
      <c r="R248" s="228">
        <f>Q248*H248</f>
        <v>0</v>
      </c>
      <c r="S248" s="228">
        <v>0</v>
      </c>
      <c r="T248" s="229">
        <f>S248*H248</f>
        <v>0</v>
      </c>
      <c r="AR248" s="22" t="s">
        <v>139</v>
      </c>
      <c r="AT248" s="22" t="s">
        <v>125</v>
      </c>
      <c r="AU248" s="22" t="s">
        <v>82</v>
      </c>
      <c r="AY248" s="22" t="s">
        <v>122</v>
      </c>
      <c r="BE248" s="230">
        <f>IF(N248="základní",J248,0)</f>
        <v>0</v>
      </c>
      <c r="BF248" s="230">
        <f>IF(N248="snížená",J248,0)</f>
        <v>0</v>
      </c>
      <c r="BG248" s="230">
        <f>IF(N248="zákl. přenesená",J248,0)</f>
        <v>0</v>
      </c>
      <c r="BH248" s="230">
        <f>IF(N248="sníž. přenesená",J248,0)</f>
        <v>0</v>
      </c>
      <c r="BI248" s="230">
        <f>IF(N248="nulová",J248,0)</f>
        <v>0</v>
      </c>
      <c r="BJ248" s="22" t="s">
        <v>80</v>
      </c>
      <c r="BK248" s="230">
        <f>ROUND(I248*H248,2)</f>
        <v>0</v>
      </c>
      <c r="BL248" s="22" t="s">
        <v>139</v>
      </c>
      <c r="BM248" s="22" t="s">
        <v>455</v>
      </c>
    </row>
    <row r="249" s="11" customFormat="1">
      <c r="B249" s="238"/>
      <c r="C249" s="239"/>
      <c r="D249" s="235" t="s">
        <v>190</v>
      </c>
      <c r="E249" s="240" t="s">
        <v>21</v>
      </c>
      <c r="F249" s="241" t="s">
        <v>456</v>
      </c>
      <c r="G249" s="239"/>
      <c r="H249" s="242">
        <v>854.25</v>
      </c>
      <c r="I249" s="243"/>
      <c r="J249" s="239"/>
      <c r="K249" s="239"/>
      <c r="L249" s="244"/>
      <c r="M249" s="245"/>
      <c r="N249" s="246"/>
      <c r="O249" s="246"/>
      <c r="P249" s="246"/>
      <c r="Q249" s="246"/>
      <c r="R249" s="246"/>
      <c r="S249" s="246"/>
      <c r="T249" s="247"/>
      <c r="AT249" s="248" t="s">
        <v>190</v>
      </c>
      <c r="AU249" s="248" t="s">
        <v>82</v>
      </c>
      <c r="AV249" s="11" t="s">
        <v>82</v>
      </c>
      <c r="AW249" s="11" t="s">
        <v>35</v>
      </c>
      <c r="AX249" s="11" t="s">
        <v>80</v>
      </c>
      <c r="AY249" s="248" t="s">
        <v>122</v>
      </c>
    </row>
    <row r="250" s="1" customFormat="1" ht="25.5" customHeight="1">
      <c r="B250" s="44"/>
      <c r="C250" s="219" t="s">
        <v>457</v>
      </c>
      <c r="D250" s="219" t="s">
        <v>125</v>
      </c>
      <c r="E250" s="220" t="s">
        <v>458</v>
      </c>
      <c r="F250" s="221" t="s">
        <v>459</v>
      </c>
      <c r="G250" s="222" t="s">
        <v>186</v>
      </c>
      <c r="H250" s="223">
        <v>255.94999999999999</v>
      </c>
      <c r="I250" s="224"/>
      <c r="J250" s="225">
        <f>ROUND(I250*H250,2)</f>
        <v>0</v>
      </c>
      <c r="K250" s="221" t="s">
        <v>129</v>
      </c>
      <c r="L250" s="70"/>
      <c r="M250" s="226" t="s">
        <v>21</v>
      </c>
      <c r="N250" s="227" t="s">
        <v>43</v>
      </c>
      <c r="O250" s="45"/>
      <c r="P250" s="228">
        <f>O250*H250</f>
        <v>0</v>
      </c>
      <c r="Q250" s="228">
        <v>0</v>
      </c>
      <c r="R250" s="228">
        <f>Q250*H250</f>
        <v>0</v>
      </c>
      <c r="S250" s="228">
        <v>0</v>
      </c>
      <c r="T250" s="229">
        <f>S250*H250</f>
        <v>0</v>
      </c>
      <c r="AR250" s="22" t="s">
        <v>139</v>
      </c>
      <c r="AT250" s="22" t="s">
        <v>125</v>
      </c>
      <c r="AU250" s="22" t="s">
        <v>82</v>
      </c>
      <c r="AY250" s="22" t="s">
        <v>122</v>
      </c>
      <c r="BE250" s="230">
        <f>IF(N250="základní",J250,0)</f>
        <v>0</v>
      </c>
      <c r="BF250" s="230">
        <f>IF(N250="snížená",J250,0)</f>
        <v>0</v>
      </c>
      <c r="BG250" s="230">
        <f>IF(N250="zákl. přenesená",J250,0)</f>
        <v>0</v>
      </c>
      <c r="BH250" s="230">
        <f>IF(N250="sníž. přenesená",J250,0)</f>
        <v>0</v>
      </c>
      <c r="BI250" s="230">
        <f>IF(N250="nulová",J250,0)</f>
        <v>0</v>
      </c>
      <c r="BJ250" s="22" t="s">
        <v>80</v>
      </c>
      <c r="BK250" s="230">
        <f>ROUND(I250*H250,2)</f>
        <v>0</v>
      </c>
      <c r="BL250" s="22" t="s">
        <v>139</v>
      </c>
      <c r="BM250" s="22" t="s">
        <v>460</v>
      </c>
    </row>
    <row r="251" s="11" customFormat="1">
      <c r="B251" s="238"/>
      <c r="C251" s="239"/>
      <c r="D251" s="235" t="s">
        <v>190</v>
      </c>
      <c r="E251" s="240" t="s">
        <v>21</v>
      </c>
      <c r="F251" s="241" t="s">
        <v>461</v>
      </c>
      <c r="G251" s="239"/>
      <c r="H251" s="242">
        <v>47.100000000000001</v>
      </c>
      <c r="I251" s="243"/>
      <c r="J251" s="239"/>
      <c r="K251" s="239"/>
      <c r="L251" s="244"/>
      <c r="M251" s="245"/>
      <c r="N251" s="246"/>
      <c r="O251" s="246"/>
      <c r="P251" s="246"/>
      <c r="Q251" s="246"/>
      <c r="R251" s="246"/>
      <c r="S251" s="246"/>
      <c r="T251" s="247"/>
      <c r="AT251" s="248" t="s">
        <v>190</v>
      </c>
      <c r="AU251" s="248" t="s">
        <v>82</v>
      </c>
      <c r="AV251" s="11" t="s">
        <v>82</v>
      </c>
      <c r="AW251" s="11" t="s">
        <v>35</v>
      </c>
      <c r="AX251" s="11" t="s">
        <v>72</v>
      </c>
      <c r="AY251" s="248" t="s">
        <v>122</v>
      </c>
    </row>
    <row r="252" s="11" customFormat="1">
      <c r="B252" s="238"/>
      <c r="C252" s="239"/>
      <c r="D252" s="235" t="s">
        <v>190</v>
      </c>
      <c r="E252" s="240" t="s">
        <v>21</v>
      </c>
      <c r="F252" s="241" t="s">
        <v>462</v>
      </c>
      <c r="G252" s="239"/>
      <c r="H252" s="242">
        <v>208.84999999999999</v>
      </c>
      <c r="I252" s="243"/>
      <c r="J252" s="239"/>
      <c r="K252" s="239"/>
      <c r="L252" s="244"/>
      <c r="M252" s="245"/>
      <c r="N252" s="246"/>
      <c r="O252" s="246"/>
      <c r="P252" s="246"/>
      <c r="Q252" s="246"/>
      <c r="R252" s="246"/>
      <c r="S252" s="246"/>
      <c r="T252" s="247"/>
      <c r="AT252" s="248" t="s">
        <v>190</v>
      </c>
      <c r="AU252" s="248" t="s">
        <v>82</v>
      </c>
      <c r="AV252" s="11" t="s">
        <v>82</v>
      </c>
      <c r="AW252" s="11" t="s">
        <v>35</v>
      </c>
      <c r="AX252" s="11" t="s">
        <v>72</v>
      </c>
      <c r="AY252" s="248" t="s">
        <v>122</v>
      </c>
    </row>
    <row r="253" s="12" customFormat="1">
      <c r="B253" s="249"/>
      <c r="C253" s="250"/>
      <c r="D253" s="235" t="s">
        <v>190</v>
      </c>
      <c r="E253" s="251" t="s">
        <v>21</v>
      </c>
      <c r="F253" s="252" t="s">
        <v>202</v>
      </c>
      <c r="G253" s="250"/>
      <c r="H253" s="253">
        <v>255.94999999999999</v>
      </c>
      <c r="I253" s="254"/>
      <c r="J253" s="250"/>
      <c r="K253" s="250"/>
      <c r="L253" s="255"/>
      <c r="M253" s="256"/>
      <c r="N253" s="257"/>
      <c r="O253" s="257"/>
      <c r="P253" s="257"/>
      <c r="Q253" s="257"/>
      <c r="R253" s="257"/>
      <c r="S253" s="257"/>
      <c r="T253" s="258"/>
      <c r="AT253" s="259" t="s">
        <v>190</v>
      </c>
      <c r="AU253" s="259" t="s">
        <v>82</v>
      </c>
      <c r="AV253" s="12" t="s">
        <v>139</v>
      </c>
      <c r="AW253" s="12" t="s">
        <v>35</v>
      </c>
      <c r="AX253" s="12" t="s">
        <v>80</v>
      </c>
      <c r="AY253" s="259" t="s">
        <v>122</v>
      </c>
    </row>
    <row r="254" s="1" customFormat="1" ht="38.25" customHeight="1">
      <c r="B254" s="44"/>
      <c r="C254" s="219" t="s">
        <v>463</v>
      </c>
      <c r="D254" s="219" t="s">
        <v>125</v>
      </c>
      <c r="E254" s="220" t="s">
        <v>464</v>
      </c>
      <c r="F254" s="221" t="s">
        <v>465</v>
      </c>
      <c r="G254" s="222" t="s">
        <v>186</v>
      </c>
      <c r="H254" s="223">
        <v>47.100000000000001</v>
      </c>
      <c r="I254" s="224"/>
      <c r="J254" s="225">
        <f>ROUND(I254*H254,2)</f>
        <v>0</v>
      </c>
      <c r="K254" s="221" t="s">
        <v>129</v>
      </c>
      <c r="L254" s="70"/>
      <c r="M254" s="226" t="s">
        <v>21</v>
      </c>
      <c r="N254" s="227" t="s">
        <v>43</v>
      </c>
      <c r="O254" s="45"/>
      <c r="P254" s="228">
        <f>O254*H254</f>
        <v>0</v>
      </c>
      <c r="Q254" s="228">
        <v>0</v>
      </c>
      <c r="R254" s="228">
        <f>Q254*H254</f>
        <v>0</v>
      </c>
      <c r="S254" s="228">
        <v>0</v>
      </c>
      <c r="T254" s="229">
        <f>S254*H254</f>
        <v>0</v>
      </c>
      <c r="AR254" s="22" t="s">
        <v>139</v>
      </c>
      <c r="AT254" s="22" t="s">
        <v>125</v>
      </c>
      <c r="AU254" s="22" t="s">
        <v>82</v>
      </c>
      <c r="AY254" s="22" t="s">
        <v>122</v>
      </c>
      <c r="BE254" s="230">
        <f>IF(N254="základní",J254,0)</f>
        <v>0</v>
      </c>
      <c r="BF254" s="230">
        <f>IF(N254="snížená",J254,0)</f>
        <v>0</v>
      </c>
      <c r="BG254" s="230">
        <f>IF(N254="zákl. přenesená",J254,0)</f>
        <v>0</v>
      </c>
      <c r="BH254" s="230">
        <f>IF(N254="sníž. přenesená",J254,0)</f>
        <v>0</v>
      </c>
      <c r="BI254" s="230">
        <f>IF(N254="nulová",J254,0)</f>
        <v>0</v>
      </c>
      <c r="BJ254" s="22" t="s">
        <v>80</v>
      </c>
      <c r="BK254" s="230">
        <f>ROUND(I254*H254,2)</f>
        <v>0</v>
      </c>
      <c r="BL254" s="22" t="s">
        <v>139</v>
      </c>
      <c r="BM254" s="22" t="s">
        <v>466</v>
      </c>
    </row>
    <row r="255" s="1" customFormat="1">
      <c r="B255" s="44"/>
      <c r="C255" s="72"/>
      <c r="D255" s="235" t="s">
        <v>188</v>
      </c>
      <c r="E255" s="72"/>
      <c r="F255" s="236" t="s">
        <v>467</v>
      </c>
      <c r="G255" s="72"/>
      <c r="H255" s="72"/>
      <c r="I255" s="189"/>
      <c r="J255" s="72"/>
      <c r="K255" s="72"/>
      <c r="L255" s="70"/>
      <c r="M255" s="237"/>
      <c r="N255" s="45"/>
      <c r="O255" s="45"/>
      <c r="P255" s="45"/>
      <c r="Q255" s="45"/>
      <c r="R255" s="45"/>
      <c r="S255" s="45"/>
      <c r="T255" s="93"/>
      <c r="AT255" s="22" t="s">
        <v>188</v>
      </c>
      <c r="AU255" s="22" t="s">
        <v>82</v>
      </c>
    </row>
    <row r="256" s="11" customFormat="1">
      <c r="B256" s="238"/>
      <c r="C256" s="239"/>
      <c r="D256" s="235" t="s">
        <v>190</v>
      </c>
      <c r="E256" s="240" t="s">
        <v>21</v>
      </c>
      <c r="F256" s="241" t="s">
        <v>468</v>
      </c>
      <c r="G256" s="239"/>
      <c r="H256" s="242">
        <v>47.100000000000001</v>
      </c>
      <c r="I256" s="243"/>
      <c r="J256" s="239"/>
      <c r="K256" s="239"/>
      <c r="L256" s="244"/>
      <c r="M256" s="245"/>
      <c r="N256" s="246"/>
      <c r="O256" s="246"/>
      <c r="P256" s="246"/>
      <c r="Q256" s="246"/>
      <c r="R256" s="246"/>
      <c r="S256" s="246"/>
      <c r="T256" s="247"/>
      <c r="AT256" s="248" t="s">
        <v>190</v>
      </c>
      <c r="AU256" s="248" t="s">
        <v>82</v>
      </c>
      <c r="AV256" s="11" t="s">
        <v>82</v>
      </c>
      <c r="AW256" s="11" t="s">
        <v>35</v>
      </c>
      <c r="AX256" s="11" t="s">
        <v>80</v>
      </c>
      <c r="AY256" s="248" t="s">
        <v>122</v>
      </c>
    </row>
    <row r="257" s="1" customFormat="1" ht="25.5" customHeight="1">
      <c r="B257" s="44"/>
      <c r="C257" s="219" t="s">
        <v>469</v>
      </c>
      <c r="D257" s="219" t="s">
        <v>125</v>
      </c>
      <c r="E257" s="220" t="s">
        <v>470</v>
      </c>
      <c r="F257" s="221" t="s">
        <v>471</v>
      </c>
      <c r="G257" s="222" t="s">
        <v>186</v>
      </c>
      <c r="H257" s="223">
        <v>47.100000000000001</v>
      </c>
      <c r="I257" s="224"/>
      <c r="J257" s="225">
        <f>ROUND(I257*H257,2)</f>
        <v>0</v>
      </c>
      <c r="K257" s="221" t="s">
        <v>129</v>
      </c>
      <c r="L257" s="70"/>
      <c r="M257" s="226" t="s">
        <v>21</v>
      </c>
      <c r="N257" s="227" t="s">
        <v>43</v>
      </c>
      <c r="O257" s="45"/>
      <c r="P257" s="228">
        <f>O257*H257</f>
        <v>0</v>
      </c>
      <c r="Q257" s="228">
        <v>0</v>
      </c>
      <c r="R257" s="228">
        <f>Q257*H257</f>
        <v>0</v>
      </c>
      <c r="S257" s="228">
        <v>0</v>
      </c>
      <c r="T257" s="229">
        <f>S257*H257</f>
        <v>0</v>
      </c>
      <c r="AR257" s="22" t="s">
        <v>139</v>
      </c>
      <c r="AT257" s="22" t="s">
        <v>125</v>
      </c>
      <c r="AU257" s="22" t="s">
        <v>82</v>
      </c>
      <c r="AY257" s="22" t="s">
        <v>122</v>
      </c>
      <c r="BE257" s="230">
        <f>IF(N257="základní",J257,0)</f>
        <v>0</v>
      </c>
      <c r="BF257" s="230">
        <f>IF(N257="snížená",J257,0)</f>
        <v>0</v>
      </c>
      <c r="BG257" s="230">
        <f>IF(N257="zákl. přenesená",J257,0)</f>
        <v>0</v>
      </c>
      <c r="BH257" s="230">
        <f>IF(N257="sníž. přenesená",J257,0)</f>
        <v>0</v>
      </c>
      <c r="BI257" s="230">
        <f>IF(N257="nulová",J257,0)</f>
        <v>0</v>
      </c>
      <c r="BJ257" s="22" t="s">
        <v>80</v>
      </c>
      <c r="BK257" s="230">
        <f>ROUND(I257*H257,2)</f>
        <v>0</v>
      </c>
      <c r="BL257" s="22" t="s">
        <v>139</v>
      </c>
      <c r="BM257" s="22" t="s">
        <v>472</v>
      </c>
    </row>
    <row r="258" s="1" customFormat="1">
      <c r="B258" s="44"/>
      <c r="C258" s="72"/>
      <c r="D258" s="235" t="s">
        <v>188</v>
      </c>
      <c r="E258" s="72"/>
      <c r="F258" s="236" t="s">
        <v>473</v>
      </c>
      <c r="G258" s="72"/>
      <c r="H258" s="72"/>
      <c r="I258" s="189"/>
      <c r="J258" s="72"/>
      <c r="K258" s="72"/>
      <c r="L258" s="70"/>
      <c r="M258" s="237"/>
      <c r="N258" s="45"/>
      <c r="O258" s="45"/>
      <c r="P258" s="45"/>
      <c r="Q258" s="45"/>
      <c r="R258" s="45"/>
      <c r="S258" s="45"/>
      <c r="T258" s="93"/>
      <c r="AT258" s="22" t="s">
        <v>188</v>
      </c>
      <c r="AU258" s="22" t="s">
        <v>82</v>
      </c>
    </row>
    <row r="259" s="11" customFormat="1">
      <c r="B259" s="238"/>
      <c r="C259" s="239"/>
      <c r="D259" s="235" t="s">
        <v>190</v>
      </c>
      <c r="E259" s="240" t="s">
        <v>21</v>
      </c>
      <c r="F259" s="241" t="s">
        <v>468</v>
      </c>
      <c r="G259" s="239"/>
      <c r="H259" s="242">
        <v>47.100000000000001</v>
      </c>
      <c r="I259" s="243"/>
      <c r="J259" s="239"/>
      <c r="K259" s="239"/>
      <c r="L259" s="244"/>
      <c r="M259" s="245"/>
      <c r="N259" s="246"/>
      <c r="O259" s="246"/>
      <c r="P259" s="246"/>
      <c r="Q259" s="246"/>
      <c r="R259" s="246"/>
      <c r="S259" s="246"/>
      <c r="T259" s="247"/>
      <c r="AT259" s="248" t="s">
        <v>190</v>
      </c>
      <c r="AU259" s="248" t="s">
        <v>82</v>
      </c>
      <c r="AV259" s="11" t="s">
        <v>82</v>
      </c>
      <c r="AW259" s="11" t="s">
        <v>35</v>
      </c>
      <c r="AX259" s="11" t="s">
        <v>80</v>
      </c>
      <c r="AY259" s="248" t="s">
        <v>122</v>
      </c>
    </row>
    <row r="260" s="1" customFormat="1" ht="25.5" customHeight="1">
      <c r="B260" s="44"/>
      <c r="C260" s="219" t="s">
        <v>474</v>
      </c>
      <c r="D260" s="219" t="s">
        <v>125</v>
      </c>
      <c r="E260" s="220" t="s">
        <v>475</v>
      </c>
      <c r="F260" s="221" t="s">
        <v>476</v>
      </c>
      <c r="G260" s="222" t="s">
        <v>186</v>
      </c>
      <c r="H260" s="223">
        <v>3214.1999999999998</v>
      </c>
      <c r="I260" s="224"/>
      <c r="J260" s="225">
        <f>ROUND(I260*H260,2)</f>
        <v>0</v>
      </c>
      <c r="K260" s="221" t="s">
        <v>129</v>
      </c>
      <c r="L260" s="70"/>
      <c r="M260" s="226" t="s">
        <v>21</v>
      </c>
      <c r="N260" s="227" t="s">
        <v>43</v>
      </c>
      <c r="O260" s="45"/>
      <c r="P260" s="228">
        <f>O260*H260</f>
        <v>0</v>
      </c>
      <c r="Q260" s="228">
        <v>0.10434</v>
      </c>
      <c r="R260" s="228">
        <f>Q260*H260</f>
        <v>335.36962799999998</v>
      </c>
      <c r="S260" s="228">
        <v>0</v>
      </c>
      <c r="T260" s="229">
        <f>S260*H260</f>
        <v>0</v>
      </c>
      <c r="AR260" s="22" t="s">
        <v>139</v>
      </c>
      <c r="AT260" s="22" t="s">
        <v>125</v>
      </c>
      <c r="AU260" s="22" t="s">
        <v>82</v>
      </c>
      <c r="AY260" s="22" t="s">
        <v>122</v>
      </c>
      <c r="BE260" s="230">
        <f>IF(N260="základní",J260,0)</f>
        <v>0</v>
      </c>
      <c r="BF260" s="230">
        <f>IF(N260="snížená",J260,0)</f>
        <v>0</v>
      </c>
      <c r="BG260" s="230">
        <f>IF(N260="zákl. přenesená",J260,0)</f>
        <v>0</v>
      </c>
      <c r="BH260" s="230">
        <f>IF(N260="sníž. přenesená",J260,0)</f>
        <v>0</v>
      </c>
      <c r="BI260" s="230">
        <f>IF(N260="nulová",J260,0)</f>
        <v>0</v>
      </c>
      <c r="BJ260" s="22" t="s">
        <v>80</v>
      </c>
      <c r="BK260" s="230">
        <f>ROUND(I260*H260,2)</f>
        <v>0</v>
      </c>
      <c r="BL260" s="22" t="s">
        <v>139</v>
      </c>
      <c r="BM260" s="22" t="s">
        <v>477</v>
      </c>
    </row>
    <row r="261" s="1" customFormat="1">
      <c r="B261" s="44"/>
      <c r="C261" s="72"/>
      <c r="D261" s="235" t="s">
        <v>188</v>
      </c>
      <c r="E261" s="72"/>
      <c r="F261" s="236" t="s">
        <v>478</v>
      </c>
      <c r="G261" s="72"/>
      <c r="H261" s="72"/>
      <c r="I261" s="189"/>
      <c r="J261" s="72"/>
      <c r="K261" s="72"/>
      <c r="L261" s="70"/>
      <c r="M261" s="237"/>
      <c r="N261" s="45"/>
      <c r="O261" s="45"/>
      <c r="P261" s="45"/>
      <c r="Q261" s="45"/>
      <c r="R261" s="45"/>
      <c r="S261" s="45"/>
      <c r="T261" s="93"/>
      <c r="AT261" s="22" t="s">
        <v>188</v>
      </c>
      <c r="AU261" s="22" t="s">
        <v>82</v>
      </c>
    </row>
    <row r="262" s="11" customFormat="1">
      <c r="B262" s="238"/>
      <c r="C262" s="239"/>
      <c r="D262" s="235" t="s">
        <v>190</v>
      </c>
      <c r="E262" s="240" t="s">
        <v>21</v>
      </c>
      <c r="F262" s="241" t="s">
        <v>479</v>
      </c>
      <c r="G262" s="239"/>
      <c r="H262" s="242">
        <v>3214.1999999999998</v>
      </c>
      <c r="I262" s="243"/>
      <c r="J262" s="239"/>
      <c r="K262" s="239"/>
      <c r="L262" s="244"/>
      <c r="M262" s="245"/>
      <c r="N262" s="246"/>
      <c r="O262" s="246"/>
      <c r="P262" s="246"/>
      <c r="Q262" s="246"/>
      <c r="R262" s="246"/>
      <c r="S262" s="246"/>
      <c r="T262" s="247"/>
      <c r="AT262" s="248" t="s">
        <v>190</v>
      </c>
      <c r="AU262" s="248" t="s">
        <v>82</v>
      </c>
      <c r="AV262" s="11" t="s">
        <v>82</v>
      </c>
      <c r="AW262" s="11" t="s">
        <v>35</v>
      </c>
      <c r="AX262" s="11" t="s">
        <v>80</v>
      </c>
      <c r="AY262" s="248" t="s">
        <v>122</v>
      </c>
    </row>
    <row r="263" s="1" customFormat="1" ht="16.5" customHeight="1">
      <c r="B263" s="44"/>
      <c r="C263" s="219" t="s">
        <v>480</v>
      </c>
      <c r="D263" s="219" t="s">
        <v>125</v>
      </c>
      <c r="E263" s="220" t="s">
        <v>481</v>
      </c>
      <c r="F263" s="221" t="s">
        <v>482</v>
      </c>
      <c r="G263" s="222" t="s">
        <v>186</v>
      </c>
      <c r="H263" s="223">
        <v>47.100000000000001</v>
      </c>
      <c r="I263" s="224"/>
      <c r="J263" s="225">
        <f>ROUND(I263*H263,2)</f>
        <v>0</v>
      </c>
      <c r="K263" s="221" t="s">
        <v>129</v>
      </c>
      <c r="L263" s="70"/>
      <c r="M263" s="226" t="s">
        <v>21</v>
      </c>
      <c r="N263" s="227" t="s">
        <v>43</v>
      </c>
      <c r="O263" s="45"/>
      <c r="P263" s="228">
        <f>O263*H263</f>
        <v>0</v>
      </c>
      <c r="Q263" s="228">
        <v>0</v>
      </c>
      <c r="R263" s="228">
        <f>Q263*H263</f>
        <v>0</v>
      </c>
      <c r="S263" s="228">
        <v>0</v>
      </c>
      <c r="T263" s="229">
        <f>S263*H263</f>
        <v>0</v>
      </c>
      <c r="AR263" s="22" t="s">
        <v>139</v>
      </c>
      <c r="AT263" s="22" t="s">
        <v>125</v>
      </c>
      <c r="AU263" s="22" t="s">
        <v>82</v>
      </c>
      <c r="AY263" s="22" t="s">
        <v>122</v>
      </c>
      <c r="BE263" s="230">
        <f>IF(N263="základní",J263,0)</f>
        <v>0</v>
      </c>
      <c r="BF263" s="230">
        <f>IF(N263="snížená",J263,0)</f>
        <v>0</v>
      </c>
      <c r="BG263" s="230">
        <f>IF(N263="zákl. přenesená",J263,0)</f>
        <v>0</v>
      </c>
      <c r="BH263" s="230">
        <f>IF(N263="sníž. přenesená",J263,0)</f>
        <v>0</v>
      </c>
      <c r="BI263" s="230">
        <f>IF(N263="nulová",J263,0)</f>
        <v>0</v>
      </c>
      <c r="BJ263" s="22" t="s">
        <v>80</v>
      </c>
      <c r="BK263" s="230">
        <f>ROUND(I263*H263,2)</f>
        <v>0</v>
      </c>
      <c r="BL263" s="22" t="s">
        <v>139</v>
      </c>
      <c r="BM263" s="22" t="s">
        <v>483</v>
      </c>
    </row>
    <row r="264" s="1" customFormat="1">
      <c r="B264" s="44"/>
      <c r="C264" s="72"/>
      <c r="D264" s="235" t="s">
        <v>188</v>
      </c>
      <c r="E264" s="72"/>
      <c r="F264" s="236" t="s">
        <v>484</v>
      </c>
      <c r="G264" s="72"/>
      <c r="H264" s="72"/>
      <c r="I264" s="189"/>
      <c r="J264" s="72"/>
      <c r="K264" s="72"/>
      <c r="L264" s="70"/>
      <c r="M264" s="237"/>
      <c r="N264" s="45"/>
      <c r="O264" s="45"/>
      <c r="P264" s="45"/>
      <c r="Q264" s="45"/>
      <c r="R264" s="45"/>
      <c r="S264" s="45"/>
      <c r="T264" s="93"/>
      <c r="AT264" s="22" t="s">
        <v>188</v>
      </c>
      <c r="AU264" s="22" t="s">
        <v>82</v>
      </c>
    </row>
    <row r="265" s="11" customFormat="1">
      <c r="B265" s="238"/>
      <c r="C265" s="239"/>
      <c r="D265" s="235" t="s">
        <v>190</v>
      </c>
      <c r="E265" s="240" t="s">
        <v>21</v>
      </c>
      <c r="F265" s="241" t="s">
        <v>468</v>
      </c>
      <c r="G265" s="239"/>
      <c r="H265" s="242">
        <v>47.100000000000001</v>
      </c>
      <c r="I265" s="243"/>
      <c r="J265" s="239"/>
      <c r="K265" s="239"/>
      <c r="L265" s="244"/>
      <c r="M265" s="245"/>
      <c r="N265" s="246"/>
      <c r="O265" s="246"/>
      <c r="P265" s="246"/>
      <c r="Q265" s="246"/>
      <c r="R265" s="246"/>
      <c r="S265" s="246"/>
      <c r="T265" s="247"/>
      <c r="AT265" s="248" t="s">
        <v>190</v>
      </c>
      <c r="AU265" s="248" t="s">
        <v>82</v>
      </c>
      <c r="AV265" s="11" t="s">
        <v>82</v>
      </c>
      <c r="AW265" s="11" t="s">
        <v>35</v>
      </c>
      <c r="AX265" s="11" t="s">
        <v>80</v>
      </c>
      <c r="AY265" s="248" t="s">
        <v>122</v>
      </c>
    </row>
    <row r="266" s="1" customFormat="1" ht="25.5" customHeight="1">
      <c r="B266" s="44"/>
      <c r="C266" s="219" t="s">
        <v>485</v>
      </c>
      <c r="D266" s="219" t="s">
        <v>125</v>
      </c>
      <c r="E266" s="220" t="s">
        <v>486</v>
      </c>
      <c r="F266" s="221" t="s">
        <v>487</v>
      </c>
      <c r="G266" s="222" t="s">
        <v>186</v>
      </c>
      <c r="H266" s="223">
        <v>3214.1999999999998</v>
      </c>
      <c r="I266" s="224"/>
      <c r="J266" s="225">
        <f>ROUND(I266*H266,2)</f>
        <v>0</v>
      </c>
      <c r="K266" s="221" t="s">
        <v>129</v>
      </c>
      <c r="L266" s="70"/>
      <c r="M266" s="226" t="s">
        <v>21</v>
      </c>
      <c r="N266" s="227" t="s">
        <v>43</v>
      </c>
      <c r="O266" s="45"/>
      <c r="P266" s="228">
        <f>O266*H266</f>
        <v>0</v>
      </c>
      <c r="Q266" s="228">
        <v>0</v>
      </c>
      <c r="R266" s="228">
        <f>Q266*H266</f>
        <v>0</v>
      </c>
      <c r="S266" s="228">
        <v>0</v>
      </c>
      <c r="T266" s="229">
        <f>S266*H266</f>
        <v>0</v>
      </c>
      <c r="AR266" s="22" t="s">
        <v>139</v>
      </c>
      <c r="AT266" s="22" t="s">
        <v>125</v>
      </c>
      <c r="AU266" s="22" t="s">
        <v>82</v>
      </c>
      <c r="AY266" s="22" t="s">
        <v>122</v>
      </c>
      <c r="BE266" s="230">
        <f>IF(N266="základní",J266,0)</f>
        <v>0</v>
      </c>
      <c r="BF266" s="230">
        <f>IF(N266="snížená",J266,0)</f>
        <v>0</v>
      </c>
      <c r="BG266" s="230">
        <f>IF(N266="zákl. přenesená",J266,0)</f>
        <v>0</v>
      </c>
      <c r="BH266" s="230">
        <f>IF(N266="sníž. přenesená",J266,0)</f>
        <v>0</v>
      </c>
      <c r="BI266" s="230">
        <f>IF(N266="nulová",J266,0)</f>
        <v>0</v>
      </c>
      <c r="BJ266" s="22" t="s">
        <v>80</v>
      </c>
      <c r="BK266" s="230">
        <f>ROUND(I266*H266,2)</f>
        <v>0</v>
      </c>
      <c r="BL266" s="22" t="s">
        <v>139</v>
      </c>
      <c r="BM266" s="22" t="s">
        <v>488</v>
      </c>
    </row>
    <row r="267" s="11" customFormat="1">
      <c r="B267" s="238"/>
      <c r="C267" s="239"/>
      <c r="D267" s="235" t="s">
        <v>190</v>
      </c>
      <c r="E267" s="240" t="s">
        <v>21</v>
      </c>
      <c r="F267" s="241" t="s">
        <v>479</v>
      </c>
      <c r="G267" s="239"/>
      <c r="H267" s="242">
        <v>3214.1999999999998</v>
      </c>
      <c r="I267" s="243"/>
      <c r="J267" s="239"/>
      <c r="K267" s="239"/>
      <c r="L267" s="244"/>
      <c r="M267" s="245"/>
      <c r="N267" s="246"/>
      <c r="O267" s="246"/>
      <c r="P267" s="246"/>
      <c r="Q267" s="246"/>
      <c r="R267" s="246"/>
      <c r="S267" s="246"/>
      <c r="T267" s="247"/>
      <c r="AT267" s="248" t="s">
        <v>190</v>
      </c>
      <c r="AU267" s="248" t="s">
        <v>82</v>
      </c>
      <c r="AV267" s="11" t="s">
        <v>82</v>
      </c>
      <c r="AW267" s="11" t="s">
        <v>35</v>
      </c>
      <c r="AX267" s="11" t="s">
        <v>80</v>
      </c>
      <c r="AY267" s="248" t="s">
        <v>122</v>
      </c>
    </row>
    <row r="268" s="1" customFormat="1" ht="38.25" customHeight="1">
      <c r="B268" s="44"/>
      <c r="C268" s="219" t="s">
        <v>489</v>
      </c>
      <c r="D268" s="219" t="s">
        <v>125</v>
      </c>
      <c r="E268" s="220" t="s">
        <v>490</v>
      </c>
      <c r="F268" s="221" t="s">
        <v>491</v>
      </c>
      <c r="G268" s="222" t="s">
        <v>186</v>
      </c>
      <c r="H268" s="223">
        <v>47.100000000000001</v>
      </c>
      <c r="I268" s="224"/>
      <c r="J268" s="225">
        <f>ROUND(I268*H268,2)</f>
        <v>0</v>
      </c>
      <c r="K268" s="221" t="s">
        <v>129</v>
      </c>
      <c r="L268" s="70"/>
      <c r="M268" s="226" t="s">
        <v>21</v>
      </c>
      <c r="N268" s="227" t="s">
        <v>43</v>
      </c>
      <c r="O268" s="45"/>
      <c r="P268" s="228">
        <f>O268*H268</f>
        <v>0</v>
      </c>
      <c r="Q268" s="228">
        <v>0</v>
      </c>
      <c r="R268" s="228">
        <f>Q268*H268</f>
        <v>0</v>
      </c>
      <c r="S268" s="228">
        <v>0</v>
      </c>
      <c r="T268" s="229">
        <f>S268*H268</f>
        <v>0</v>
      </c>
      <c r="AR268" s="22" t="s">
        <v>139</v>
      </c>
      <c r="AT268" s="22" t="s">
        <v>125</v>
      </c>
      <c r="AU268" s="22" t="s">
        <v>82</v>
      </c>
      <c r="AY268" s="22" t="s">
        <v>122</v>
      </c>
      <c r="BE268" s="230">
        <f>IF(N268="základní",J268,0)</f>
        <v>0</v>
      </c>
      <c r="BF268" s="230">
        <f>IF(N268="snížená",J268,0)</f>
        <v>0</v>
      </c>
      <c r="BG268" s="230">
        <f>IF(N268="zákl. přenesená",J268,0)</f>
        <v>0</v>
      </c>
      <c r="BH268" s="230">
        <f>IF(N268="sníž. přenesená",J268,0)</f>
        <v>0</v>
      </c>
      <c r="BI268" s="230">
        <f>IF(N268="nulová",J268,0)</f>
        <v>0</v>
      </c>
      <c r="BJ268" s="22" t="s">
        <v>80</v>
      </c>
      <c r="BK268" s="230">
        <f>ROUND(I268*H268,2)</f>
        <v>0</v>
      </c>
      <c r="BL268" s="22" t="s">
        <v>139</v>
      </c>
      <c r="BM268" s="22" t="s">
        <v>492</v>
      </c>
    </row>
    <row r="269" s="1" customFormat="1">
      <c r="B269" s="44"/>
      <c r="C269" s="72"/>
      <c r="D269" s="235" t="s">
        <v>188</v>
      </c>
      <c r="E269" s="72"/>
      <c r="F269" s="236" t="s">
        <v>493</v>
      </c>
      <c r="G269" s="72"/>
      <c r="H269" s="72"/>
      <c r="I269" s="189"/>
      <c r="J269" s="72"/>
      <c r="K269" s="72"/>
      <c r="L269" s="70"/>
      <c r="M269" s="237"/>
      <c r="N269" s="45"/>
      <c r="O269" s="45"/>
      <c r="P269" s="45"/>
      <c r="Q269" s="45"/>
      <c r="R269" s="45"/>
      <c r="S269" s="45"/>
      <c r="T269" s="93"/>
      <c r="AT269" s="22" t="s">
        <v>188</v>
      </c>
      <c r="AU269" s="22" t="s">
        <v>82</v>
      </c>
    </row>
    <row r="270" s="11" customFormat="1">
      <c r="B270" s="238"/>
      <c r="C270" s="239"/>
      <c r="D270" s="235" t="s">
        <v>190</v>
      </c>
      <c r="E270" s="240" t="s">
        <v>21</v>
      </c>
      <c r="F270" s="241" t="s">
        <v>468</v>
      </c>
      <c r="G270" s="239"/>
      <c r="H270" s="242">
        <v>47.100000000000001</v>
      </c>
      <c r="I270" s="243"/>
      <c r="J270" s="239"/>
      <c r="K270" s="239"/>
      <c r="L270" s="244"/>
      <c r="M270" s="245"/>
      <c r="N270" s="246"/>
      <c r="O270" s="246"/>
      <c r="P270" s="246"/>
      <c r="Q270" s="246"/>
      <c r="R270" s="246"/>
      <c r="S270" s="246"/>
      <c r="T270" s="247"/>
      <c r="AT270" s="248" t="s">
        <v>190</v>
      </c>
      <c r="AU270" s="248" t="s">
        <v>82</v>
      </c>
      <c r="AV270" s="11" t="s">
        <v>82</v>
      </c>
      <c r="AW270" s="11" t="s">
        <v>35</v>
      </c>
      <c r="AX270" s="11" t="s">
        <v>80</v>
      </c>
      <c r="AY270" s="248" t="s">
        <v>122</v>
      </c>
    </row>
    <row r="271" s="1" customFormat="1" ht="38.25" customHeight="1">
      <c r="B271" s="44"/>
      <c r="C271" s="219" t="s">
        <v>494</v>
      </c>
      <c r="D271" s="219" t="s">
        <v>125</v>
      </c>
      <c r="E271" s="220" t="s">
        <v>495</v>
      </c>
      <c r="F271" s="221" t="s">
        <v>496</v>
      </c>
      <c r="G271" s="222" t="s">
        <v>186</v>
      </c>
      <c r="H271" s="223">
        <v>3214.1999999999998</v>
      </c>
      <c r="I271" s="224"/>
      <c r="J271" s="225">
        <f>ROUND(I271*H271,2)</f>
        <v>0</v>
      </c>
      <c r="K271" s="221" t="s">
        <v>129</v>
      </c>
      <c r="L271" s="70"/>
      <c r="M271" s="226" t="s">
        <v>21</v>
      </c>
      <c r="N271" s="227" t="s">
        <v>43</v>
      </c>
      <c r="O271" s="45"/>
      <c r="P271" s="228">
        <f>O271*H271</f>
        <v>0</v>
      </c>
      <c r="Q271" s="228">
        <v>0</v>
      </c>
      <c r="R271" s="228">
        <f>Q271*H271</f>
        <v>0</v>
      </c>
      <c r="S271" s="228">
        <v>0</v>
      </c>
      <c r="T271" s="229">
        <f>S271*H271</f>
        <v>0</v>
      </c>
      <c r="AR271" s="22" t="s">
        <v>139</v>
      </c>
      <c r="AT271" s="22" t="s">
        <v>125</v>
      </c>
      <c r="AU271" s="22" t="s">
        <v>82</v>
      </c>
      <c r="AY271" s="22" t="s">
        <v>122</v>
      </c>
      <c r="BE271" s="230">
        <f>IF(N271="základní",J271,0)</f>
        <v>0</v>
      </c>
      <c r="BF271" s="230">
        <f>IF(N271="snížená",J271,0)</f>
        <v>0</v>
      </c>
      <c r="BG271" s="230">
        <f>IF(N271="zákl. přenesená",J271,0)</f>
        <v>0</v>
      </c>
      <c r="BH271" s="230">
        <f>IF(N271="sníž. přenesená",J271,0)</f>
        <v>0</v>
      </c>
      <c r="BI271" s="230">
        <f>IF(N271="nulová",J271,0)</f>
        <v>0</v>
      </c>
      <c r="BJ271" s="22" t="s">
        <v>80</v>
      </c>
      <c r="BK271" s="230">
        <f>ROUND(I271*H271,2)</f>
        <v>0</v>
      </c>
      <c r="BL271" s="22" t="s">
        <v>139</v>
      </c>
      <c r="BM271" s="22" t="s">
        <v>497</v>
      </c>
    </row>
    <row r="272" s="1" customFormat="1">
      <c r="B272" s="44"/>
      <c r="C272" s="72"/>
      <c r="D272" s="235" t="s">
        <v>188</v>
      </c>
      <c r="E272" s="72"/>
      <c r="F272" s="236" t="s">
        <v>493</v>
      </c>
      <c r="G272" s="72"/>
      <c r="H272" s="72"/>
      <c r="I272" s="189"/>
      <c r="J272" s="72"/>
      <c r="K272" s="72"/>
      <c r="L272" s="70"/>
      <c r="M272" s="237"/>
      <c r="N272" s="45"/>
      <c r="O272" s="45"/>
      <c r="P272" s="45"/>
      <c r="Q272" s="45"/>
      <c r="R272" s="45"/>
      <c r="S272" s="45"/>
      <c r="T272" s="93"/>
      <c r="AT272" s="22" t="s">
        <v>188</v>
      </c>
      <c r="AU272" s="22" t="s">
        <v>82</v>
      </c>
    </row>
    <row r="273" s="11" customFormat="1">
      <c r="B273" s="238"/>
      <c r="C273" s="239"/>
      <c r="D273" s="235" t="s">
        <v>190</v>
      </c>
      <c r="E273" s="240" t="s">
        <v>21</v>
      </c>
      <c r="F273" s="241" t="s">
        <v>479</v>
      </c>
      <c r="G273" s="239"/>
      <c r="H273" s="242">
        <v>3214.1999999999998</v>
      </c>
      <c r="I273" s="243"/>
      <c r="J273" s="239"/>
      <c r="K273" s="239"/>
      <c r="L273" s="244"/>
      <c r="M273" s="245"/>
      <c r="N273" s="246"/>
      <c r="O273" s="246"/>
      <c r="P273" s="246"/>
      <c r="Q273" s="246"/>
      <c r="R273" s="246"/>
      <c r="S273" s="246"/>
      <c r="T273" s="247"/>
      <c r="AT273" s="248" t="s">
        <v>190</v>
      </c>
      <c r="AU273" s="248" t="s">
        <v>82</v>
      </c>
      <c r="AV273" s="11" t="s">
        <v>82</v>
      </c>
      <c r="AW273" s="11" t="s">
        <v>35</v>
      </c>
      <c r="AX273" s="11" t="s">
        <v>80</v>
      </c>
      <c r="AY273" s="248" t="s">
        <v>122</v>
      </c>
    </row>
    <row r="274" s="1" customFormat="1" ht="51" customHeight="1">
      <c r="B274" s="44"/>
      <c r="C274" s="219" t="s">
        <v>498</v>
      </c>
      <c r="D274" s="219" t="s">
        <v>125</v>
      </c>
      <c r="E274" s="220" t="s">
        <v>499</v>
      </c>
      <c r="F274" s="221" t="s">
        <v>500</v>
      </c>
      <c r="G274" s="222" t="s">
        <v>186</v>
      </c>
      <c r="H274" s="223">
        <v>854.25</v>
      </c>
      <c r="I274" s="224"/>
      <c r="J274" s="225">
        <f>ROUND(I274*H274,2)</f>
        <v>0</v>
      </c>
      <c r="K274" s="221" t="s">
        <v>129</v>
      </c>
      <c r="L274" s="70"/>
      <c r="M274" s="226" t="s">
        <v>21</v>
      </c>
      <c r="N274" s="227" t="s">
        <v>43</v>
      </c>
      <c r="O274" s="45"/>
      <c r="P274" s="228">
        <f>O274*H274</f>
        <v>0</v>
      </c>
      <c r="Q274" s="228">
        <v>0.084250000000000005</v>
      </c>
      <c r="R274" s="228">
        <f>Q274*H274</f>
        <v>71.9705625</v>
      </c>
      <c r="S274" s="228">
        <v>0</v>
      </c>
      <c r="T274" s="229">
        <f>S274*H274</f>
        <v>0</v>
      </c>
      <c r="AR274" s="22" t="s">
        <v>139</v>
      </c>
      <c r="AT274" s="22" t="s">
        <v>125</v>
      </c>
      <c r="AU274" s="22" t="s">
        <v>82</v>
      </c>
      <c r="AY274" s="22" t="s">
        <v>122</v>
      </c>
      <c r="BE274" s="230">
        <f>IF(N274="základní",J274,0)</f>
        <v>0</v>
      </c>
      <c r="BF274" s="230">
        <f>IF(N274="snížená",J274,0)</f>
        <v>0</v>
      </c>
      <c r="BG274" s="230">
        <f>IF(N274="zákl. přenesená",J274,0)</f>
        <v>0</v>
      </c>
      <c r="BH274" s="230">
        <f>IF(N274="sníž. přenesená",J274,0)</f>
        <v>0</v>
      </c>
      <c r="BI274" s="230">
        <f>IF(N274="nulová",J274,0)</f>
        <v>0</v>
      </c>
      <c r="BJ274" s="22" t="s">
        <v>80</v>
      </c>
      <c r="BK274" s="230">
        <f>ROUND(I274*H274,2)</f>
        <v>0</v>
      </c>
      <c r="BL274" s="22" t="s">
        <v>139</v>
      </c>
      <c r="BM274" s="22" t="s">
        <v>501</v>
      </c>
    </row>
    <row r="275" s="1" customFormat="1">
      <c r="B275" s="44"/>
      <c r="C275" s="72"/>
      <c r="D275" s="235" t="s">
        <v>188</v>
      </c>
      <c r="E275" s="72"/>
      <c r="F275" s="236" t="s">
        <v>502</v>
      </c>
      <c r="G275" s="72"/>
      <c r="H275" s="72"/>
      <c r="I275" s="189"/>
      <c r="J275" s="72"/>
      <c r="K275" s="72"/>
      <c r="L275" s="70"/>
      <c r="M275" s="237"/>
      <c r="N275" s="45"/>
      <c r="O275" s="45"/>
      <c r="P275" s="45"/>
      <c r="Q275" s="45"/>
      <c r="R275" s="45"/>
      <c r="S275" s="45"/>
      <c r="T275" s="93"/>
      <c r="AT275" s="22" t="s">
        <v>188</v>
      </c>
      <c r="AU275" s="22" t="s">
        <v>82</v>
      </c>
    </row>
    <row r="276" s="11" customFormat="1">
      <c r="B276" s="238"/>
      <c r="C276" s="239"/>
      <c r="D276" s="235" t="s">
        <v>190</v>
      </c>
      <c r="E276" s="240" t="s">
        <v>21</v>
      </c>
      <c r="F276" s="241" t="s">
        <v>503</v>
      </c>
      <c r="G276" s="239"/>
      <c r="H276" s="242">
        <v>3.5</v>
      </c>
      <c r="I276" s="243"/>
      <c r="J276" s="239"/>
      <c r="K276" s="239"/>
      <c r="L276" s="244"/>
      <c r="M276" s="245"/>
      <c r="N276" s="246"/>
      <c r="O276" s="246"/>
      <c r="P276" s="246"/>
      <c r="Q276" s="246"/>
      <c r="R276" s="246"/>
      <c r="S276" s="246"/>
      <c r="T276" s="247"/>
      <c r="AT276" s="248" t="s">
        <v>190</v>
      </c>
      <c r="AU276" s="248" t="s">
        <v>82</v>
      </c>
      <c r="AV276" s="11" t="s">
        <v>82</v>
      </c>
      <c r="AW276" s="11" t="s">
        <v>35</v>
      </c>
      <c r="AX276" s="11" t="s">
        <v>72</v>
      </c>
      <c r="AY276" s="248" t="s">
        <v>122</v>
      </c>
    </row>
    <row r="277" s="11" customFormat="1">
      <c r="B277" s="238"/>
      <c r="C277" s="239"/>
      <c r="D277" s="235" t="s">
        <v>190</v>
      </c>
      <c r="E277" s="240" t="s">
        <v>21</v>
      </c>
      <c r="F277" s="241" t="s">
        <v>504</v>
      </c>
      <c r="G277" s="239"/>
      <c r="H277" s="242">
        <v>6.5</v>
      </c>
      <c r="I277" s="243"/>
      <c r="J277" s="239"/>
      <c r="K277" s="239"/>
      <c r="L277" s="244"/>
      <c r="M277" s="245"/>
      <c r="N277" s="246"/>
      <c r="O277" s="246"/>
      <c r="P277" s="246"/>
      <c r="Q277" s="246"/>
      <c r="R277" s="246"/>
      <c r="S277" s="246"/>
      <c r="T277" s="247"/>
      <c r="AT277" s="248" t="s">
        <v>190</v>
      </c>
      <c r="AU277" s="248" t="s">
        <v>82</v>
      </c>
      <c r="AV277" s="11" t="s">
        <v>82</v>
      </c>
      <c r="AW277" s="11" t="s">
        <v>35</v>
      </c>
      <c r="AX277" s="11" t="s">
        <v>72</v>
      </c>
      <c r="AY277" s="248" t="s">
        <v>122</v>
      </c>
    </row>
    <row r="278" s="11" customFormat="1">
      <c r="B278" s="238"/>
      <c r="C278" s="239"/>
      <c r="D278" s="235" t="s">
        <v>190</v>
      </c>
      <c r="E278" s="240" t="s">
        <v>21</v>
      </c>
      <c r="F278" s="241" t="s">
        <v>505</v>
      </c>
      <c r="G278" s="239"/>
      <c r="H278" s="242">
        <v>844.25</v>
      </c>
      <c r="I278" s="243"/>
      <c r="J278" s="239"/>
      <c r="K278" s="239"/>
      <c r="L278" s="244"/>
      <c r="M278" s="245"/>
      <c r="N278" s="246"/>
      <c r="O278" s="246"/>
      <c r="P278" s="246"/>
      <c r="Q278" s="246"/>
      <c r="R278" s="246"/>
      <c r="S278" s="246"/>
      <c r="T278" s="247"/>
      <c r="AT278" s="248" t="s">
        <v>190</v>
      </c>
      <c r="AU278" s="248" t="s">
        <v>82</v>
      </c>
      <c r="AV278" s="11" t="s">
        <v>82</v>
      </c>
      <c r="AW278" s="11" t="s">
        <v>35</v>
      </c>
      <c r="AX278" s="11" t="s">
        <v>72</v>
      </c>
      <c r="AY278" s="248" t="s">
        <v>122</v>
      </c>
    </row>
    <row r="279" s="12" customFormat="1">
      <c r="B279" s="249"/>
      <c r="C279" s="250"/>
      <c r="D279" s="235" t="s">
        <v>190</v>
      </c>
      <c r="E279" s="251" t="s">
        <v>21</v>
      </c>
      <c r="F279" s="252" t="s">
        <v>202</v>
      </c>
      <c r="G279" s="250"/>
      <c r="H279" s="253">
        <v>854.25</v>
      </c>
      <c r="I279" s="254"/>
      <c r="J279" s="250"/>
      <c r="K279" s="250"/>
      <c r="L279" s="255"/>
      <c r="M279" s="256"/>
      <c r="N279" s="257"/>
      <c r="O279" s="257"/>
      <c r="P279" s="257"/>
      <c r="Q279" s="257"/>
      <c r="R279" s="257"/>
      <c r="S279" s="257"/>
      <c r="T279" s="258"/>
      <c r="AT279" s="259" t="s">
        <v>190</v>
      </c>
      <c r="AU279" s="259" t="s">
        <v>82</v>
      </c>
      <c r="AV279" s="12" t="s">
        <v>139</v>
      </c>
      <c r="AW279" s="12" t="s">
        <v>35</v>
      </c>
      <c r="AX279" s="12" t="s">
        <v>80</v>
      </c>
      <c r="AY279" s="259" t="s">
        <v>122</v>
      </c>
    </row>
    <row r="280" s="1" customFormat="1" ht="16.5" customHeight="1">
      <c r="B280" s="44"/>
      <c r="C280" s="261" t="s">
        <v>506</v>
      </c>
      <c r="D280" s="261" t="s">
        <v>325</v>
      </c>
      <c r="E280" s="262" t="s">
        <v>507</v>
      </c>
      <c r="F280" s="263" t="s">
        <v>508</v>
      </c>
      <c r="G280" s="264" t="s">
        <v>186</v>
      </c>
      <c r="H280" s="265">
        <v>852.69299999999998</v>
      </c>
      <c r="I280" s="266"/>
      <c r="J280" s="267">
        <f>ROUND(I280*H280,2)</f>
        <v>0</v>
      </c>
      <c r="K280" s="263" t="s">
        <v>129</v>
      </c>
      <c r="L280" s="268"/>
      <c r="M280" s="269" t="s">
        <v>21</v>
      </c>
      <c r="N280" s="270" t="s">
        <v>43</v>
      </c>
      <c r="O280" s="45"/>
      <c r="P280" s="228">
        <f>O280*H280</f>
        <v>0</v>
      </c>
      <c r="Q280" s="228">
        <v>0.13100000000000001</v>
      </c>
      <c r="R280" s="228">
        <f>Q280*H280</f>
        <v>111.702783</v>
      </c>
      <c r="S280" s="228">
        <v>0</v>
      </c>
      <c r="T280" s="229">
        <f>S280*H280</f>
        <v>0</v>
      </c>
      <c r="AR280" s="22" t="s">
        <v>159</v>
      </c>
      <c r="AT280" s="22" t="s">
        <v>325</v>
      </c>
      <c r="AU280" s="22" t="s">
        <v>82</v>
      </c>
      <c r="AY280" s="22" t="s">
        <v>122</v>
      </c>
      <c r="BE280" s="230">
        <f>IF(N280="základní",J280,0)</f>
        <v>0</v>
      </c>
      <c r="BF280" s="230">
        <f>IF(N280="snížená",J280,0)</f>
        <v>0</v>
      </c>
      <c r="BG280" s="230">
        <f>IF(N280="zákl. přenesená",J280,0)</f>
        <v>0</v>
      </c>
      <c r="BH280" s="230">
        <f>IF(N280="sníž. přenesená",J280,0)</f>
        <v>0</v>
      </c>
      <c r="BI280" s="230">
        <f>IF(N280="nulová",J280,0)</f>
        <v>0</v>
      </c>
      <c r="BJ280" s="22" t="s">
        <v>80</v>
      </c>
      <c r="BK280" s="230">
        <f>ROUND(I280*H280,2)</f>
        <v>0</v>
      </c>
      <c r="BL280" s="22" t="s">
        <v>139</v>
      </c>
      <c r="BM280" s="22" t="s">
        <v>509</v>
      </c>
    </row>
    <row r="281" s="11" customFormat="1">
      <c r="B281" s="238"/>
      <c r="C281" s="239"/>
      <c r="D281" s="235" t="s">
        <v>190</v>
      </c>
      <c r="E281" s="240" t="s">
        <v>21</v>
      </c>
      <c r="F281" s="241" t="s">
        <v>505</v>
      </c>
      <c r="G281" s="239"/>
      <c r="H281" s="242">
        <v>844.25</v>
      </c>
      <c r="I281" s="243"/>
      <c r="J281" s="239"/>
      <c r="K281" s="239"/>
      <c r="L281" s="244"/>
      <c r="M281" s="245"/>
      <c r="N281" s="246"/>
      <c r="O281" s="246"/>
      <c r="P281" s="246"/>
      <c r="Q281" s="246"/>
      <c r="R281" s="246"/>
      <c r="S281" s="246"/>
      <c r="T281" s="247"/>
      <c r="AT281" s="248" t="s">
        <v>190</v>
      </c>
      <c r="AU281" s="248" t="s">
        <v>82</v>
      </c>
      <c r="AV281" s="11" t="s">
        <v>82</v>
      </c>
      <c r="AW281" s="11" t="s">
        <v>35</v>
      </c>
      <c r="AX281" s="11" t="s">
        <v>80</v>
      </c>
      <c r="AY281" s="248" t="s">
        <v>122</v>
      </c>
    </row>
    <row r="282" s="11" customFormat="1">
      <c r="B282" s="238"/>
      <c r="C282" s="239"/>
      <c r="D282" s="235" t="s">
        <v>190</v>
      </c>
      <c r="E282" s="239"/>
      <c r="F282" s="241" t="s">
        <v>510</v>
      </c>
      <c r="G282" s="239"/>
      <c r="H282" s="242">
        <v>852.69299999999998</v>
      </c>
      <c r="I282" s="243"/>
      <c r="J282" s="239"/>
      <c r="K282" s="239"/>
      <c r="L282" s="244"/>
      <c r="M282" s="245"/>
      <c r="N282" s="246"/>
      <c r="O282" s="246"/>
      <c r="P282" s="246"/>
      <c r="Q282" s="246"/>
      <c r="R282" s="246"/>
      <c r="S282" s="246"/>
      <c r="T282" s="247"/>
      <c r="AT282" s="248" t="s">
        <v>190</v>
      </c>
      <c r="AU282" s="248" t="s">
        <v>82</v>
      </c>
      <c r="AV282" s="11" t="s">
        <v>82</v>
      </c>
      <c r="AW282" s="11" t="s">
        <v>6</v>
      </c>
      <c r="AX282" s="11" t="s">
        <v>80</v>
      </c>
      <c r="AY282" s="248" t="s">
        <v>122</v>
      </c>
    </row>
    <row r="283" s="1" customFormat="1" ht="16.5" customHeight="1">
      <c r="B283" s="44"/>
      <c r="C283" s="261" t="s">
        <v>511</v>
      </c>
      <c r="D283" s="261" t="s">
        <v>325</v>
      </c>
      <c r="E283" s="262" t="s">
        <v>512</v>
      </c>
      <c r="F283" s="263" t="s">
        <v>513</v>
      </c>
      <c r="G283" s="264" t="s">
        <v>186</v>
      </c>
      <c r="H283" s="265">
        <v>6.6950000000000003</v>
      </c>
      <c r="I283" s="266"/>
      <c r="J283" s="267">
        <f>ROUND(I283*H283,2)</f>
        <v>0</v>
      </c>
      <c r="K283" s="263" t="s">
        <v>129</v>
      </c>
      <c r="L283" s="268"/>
      <c r="M283" s="269" t="s">
        <v>21</v>
      </c>
      <c r="N283" s="270" t="s">
        <v>43</v>
      </c>
      <c r="O283" s="45"/>
      <c r="P283" s="228">
        <f>O283*H283</f>
        <v>0</v>
      </c>
      <c r="Q283" s="228">
        <v>0.13100000000000001</v>
      </c>
      <c r="R283" s="228">
        <f>Q283*H283</f>
        <v>0.87704500000000007</v>
      </c>
      <c r="S283" s="228">
        <v>0</v>
      </c>
      <c r="T283" s="229">
        <f>S283*H283</f>
        <v>0</v>
      </c>
      <c r="AR283" s="22" t="s">
        <v>159</v>
      </c>
      <c r="AT283" s="22" t="s">
        <v>325</v>
      </c>
      <c r="AU283" s="22" t="s">
        <v>82</v>
      </c>
      <c r="AY283" s="22" t="s">
        <v>122</v>
      </c>
      <c r="BE283" s="230">
        <f>IF(N283="základní",J283,0)</f>
        <v>0</v>
      </c>
      <c r="BF283" s="230">
        <f>IF(N283="snížená",J283,0)</f>
        <v>0</v>
      </c>
      <c r="BG283" s="230">
        <f>IF(N283="zákl. přenesená",J283,0)</f>
        <v>0</v>
      </c>
      <c r="BH283" s="230">
        <f>IF(N283="sníž. přenesená",J283,0)</f>
        <v>0</v>
      </c>
      <c r="BI283" s="230">
        <f>IF(N283="nulová",J283,0)</f>
        <v>0</v>
      </c>
      <c r="BJ283" s="22" t="s">
        <v>80</v>
      </c>
      <c r="BK283" s="230">
        <f>ROUND(I283*H283,2)</f>
        <v>0</v>
      </c>
      <c r="BL283" s="22" t="s">
        <v>139</v>
      </c>
      <c r="BM283" s="22" t="s">
        <v>514</v>
      </c>
    </row>
    <row r="284" s="11" customFormat="1">
      <c r="B284" s="238"/>
      <c r="C284" s="239"/>
      <c r="D284" s="235" t="s">
        <v>190</v>
      </c>
      <c r="E284" s="240" t="s">
        <v>21</v>
      </c>
      <c r="F284" s="241" t="s">
        <v>504</v>
      </c>
      <c r="G284" s="239"/>
      <c r="H284" s="242">
        <v>6.5</v>
      </c>
      <c r="I284" s="243"/>
      <c r="J284" s="239"/>
      <c r="K284" s="239"/>
      <c r="L284" s="244"/>
      <c r="M284" s="245"/>
      <c r="N284" s="246"/>
      <c r="O284" s="246"/>
      <c r="P284" s="246"/>
      <c r="Q284" s="246"/>
      <c r="R284" s="246"/>
      <c r="S284" s="246"/>
      <c r="T284" s="247"/>
      <c r="AT284" s="248" t="s">
        <v>190</v>
      </c>
      <c r="AU284" s="248" t="s">
        <v>82</v>
      </c>
      <c r="AV284" s="11" t="s">
        <v>82</v>
      </c>
      <c r="AW284" s="11" t="s">
        <v>35</v>
      </c>
      <c r="AX284" s="11" t="s">
        <v>80</v>
      </c>
      <c r="AY284" s="248" t="s">
        <v>122</v>
      </c>
    </row>
    <row r="285" s="11" customFormat="1">
      <c r="B285" s="238"/>
      <c r="C285" s="239"/>
      <c r="D285" s="235" t="s">
        <v>190</v>
      </c>
      <c r="E285" s="239"/>
      <c r="F285" s="241" t="s">
        <v>515</v>
      </c>
      <c r="G285" s="239"/>
      <c r="H285" s="242">
        <v>6.6950000000000003</v>
      </c>
      <c r="I285" s="243"/>
      <c r="J285" s="239"/>
      <c r="K285" s="239"/>
      <c r="L285" s="244"/>
      <c r="M285" s="245"/>
      <c r="N285" s="246"/>
      <c r="O285" s="246"/>
      <c r="P285" s="246"/>
      <c r="Q285" s="246"/>
      <c r="R285" s="246"/>
      <c r="S285" s="246"/>
      <c r="T285" s="247"/>
      <c r="AT285" s="248" t="s">
        <v>190</v>
      </c>
      <c r="AU285" s="248" t="s">
        <v>82</v>
      </c>
      <c r="AV285" s="11" t="s">
        <v>82</v>
      </c>
      <c r="AW285" s="11" t="s">
        <v>6</v>
      </c>
      <c r="AX285" s="11" t="s">
        <v>80</v>
      </c>
      <c r="AY285" s="248" t="s">
        <v>122</v>
      </c>
    </row>
    <row r="286" s="1" customFormat="1" ht="16.5" customHeight="1">
      <c r="B286" s="44"/>
      <c r="C286" s="261" t="s">
        <v>516</v>
      </c>
      <c r="D286" s="261" t="s">
        <v>325</v>
      </c>
      <c r="E286" s="262" t="s">
        <v>517</v>
      </c>
      <c r="F286" s="263" t="s">
        <v>518</v>
      </c>
      <c r="G286" s="264" t="s">
        <v>186</v>
      </c>
      <c r="H286" s="265">
        <v>3.605</v>
      </c>
      <c r="I286" s="266"/>
      <c r="J286" s="267">
        <f>ROUND(I286*H286,2)</f>
        <v>0</v>
      </c>
      <c r="K286" s="263" t="s">
        <v>129</v>
      </c>
      <c r="L286" s="268"/>
      <c r="M286" s="269" t="s">
        <v>21</v>
      </c>
      <c r="N286" s="270" t="s">
        <v>43</v>
      </c>
      <c r="O286" s="45"/>
      <c r="P286" s="228">
        <f>O286*H286</f>
        <v>0</v>
      </c>
      <c r="Q286" s="228">
        <v>0.13100000000000001</v>
      </c>
      <c r="R286" s="228">
        <f>Q286*H286</f>
        <v>0.47225500000000004</v>
      </c>
      <c r="S286" s="228">
        <v>0</v>
      </c>
      <c r="T286" s="229">
        <f>S286*H286</f>
        <v>0</v>
      </c>
      <c r="AR286" s="22" t="s">
        <v>159</v>
      </c>
      <c r="AT286" s="22" t="s">
        <v>325</v>
      </c>
      <c r="AU286" s="22" t="s">
        <v>82</v>
      </c>
      <c r="AY286" s="22" t="s">
        <v>122</v>
      </c>
      <c r="BE286" s="230">
        <f>IF(N286="základní",J286,0)</f>
        <v>0</v>
      </c>
      <c r="BF286" s="230">
        <f>IF(N286="snížená",J286,0)</f>
        <v>0</v>
      </c>
      <c r="BG286" s="230">
        <f>IF(N286="zákl. přenesená",J286,0)</f>
        <v>0</v>
      </c>
      <c r="BH286" s="230">
        <f>IF(N286="sníž. přenesená",J286,0)</f>
        <v>0</v>
      </c>
      <c r="BI286" s="230">
        <f>IF(N286="nulová",J286,0)</f>
        <v>0</v>
      </c>
      <c r="BJ286" s="22" t="s">
        <v>80</v>
      </c>
      <c r="BK286" s="230">
        <f>ROUND(I286*H286,2)</f>
        <v>0</v>
      </c>
      <c r="BL286" s="22" t="s">
        <v>139</v>
      </c>
      <c r="BM286" s="22" t="s">
        <v>519</v>
      </c>
    </row>
    <row r="287" s="11" customFormat="1">
      <c r="B287" s="238"/>
      <c r="C287" s="239"/>
      <c r="D287" s="235" t="s">
        <v>190</v>
      </c>
      <c r="E287" s="240" t="s">
        <v>21</v>
      </c>
      <c r="F287" s="241" t="s">
        <v>503</v>
      </c>
      <c r="G287" s="239"/>
      <c r="H287" s="242">
        <v>3.5</v>
      </c>
      <c r="I287" s="243"/>
      <c r="J287" s="239"/>
      <c r="K287" s="239"/>
      <c r="L287" s="244"/>
      <c r="M287" s="245"/>
      <c r="N287" s="246"/>
      <c r="O287" s="246"/>
      <c r="P287" s="246"/>
      <c r="Q287" s="246"/>
      <c r="R287" s="246"/>
      <c r="S287" s="246"/>
      <c r="T287" s="247"/>
      <c r="AT287" s="248" t="s">
        <v>190</v>
      </c>
      <c r="AU287" s="248" t="s">
        <v>82</v>
      </c>
      <c r="AV287" s="11" t="s">
        <v>82</v>
      </c>
      <c r="AW287" s="11" t="s">
        <v>35</v>
      </c>
      <c r="AX287" s="11" t="s">
        <v>80</v>
      </c>
      <c r="AY287" s="248" t="s">
        <v>122</v>
      </c>
    </row>
    <row r="288" s="11" customFormat="1">
      <c r="B288" s="238"/>
      <c r="C288" s="239"/>
      <c r="D288" s="235" t="s">
        <v>190</v>
      </c>
      <c r="E288" s="239"/>
      <c r="F288" s="241" t="s">
        <v>520</v>
      </c>
      <c r="G288" s="239"/>
      <c r="H288" s="242">
        <v>3.605</v>
      </c>
      <c r="I288" s="243"/>
      <c r="J288" s="239"/>
      <c r="K288" s="239"/>
      <c r="L288" s="244"/>
      <c r="M288" s="245"/>
      <c r="N288" s="246"/>
      <c r="O288" s="246"/>
      <c r="P288" s="246"/>
      <c r="Q288" s="246"/>
      <c r="R288" s="246"/>
      <c r="S288" s="246"/>
      <c r="T288" s="247"/>
      <c r="AT288" s="248" t="s">
        <v>190</v>
      </c>
      <c r="AU288" s="248" t="s">
        <v>82</v>
      </c>
      <c r="AV288" s="11" t="s">
        <v>82</v>
      </c>
      <c r="AW288" s="11" t="s">
        <v>6</v>
      </c>
      <c r="AX288" s="11" t="s">
        <v>80</v>
      </c>
      <c r="AY288" s="248" t="s">
        <v>122</v>
      </c>
    </row>
    <row r="289" s="1" customFormat="1" ht="63.75" customHeight="1">
      <c r="B289" s="44"/>
      <c r="C289" s="219" t="s">
        <v>521</v>
      </c>
      <c r="D289" s="219" t="s">
        <v>125</v>
      </c>
      <c r="E289" s="220" t="s">
        <v>522</v>
      </c>
      <c r="F289" s="221" t="s">
        <v>523</v>
      </c>
      <c r="G289" s="222" t="s">
        <v>186</v>
      </c>
      <c r="H289" s="223">
        <v>10</v>
      </c>
      <c r="I289" s="224"/>
      <c r="J289" s="225">
        <f>ROUND(I289*H289,2)</f>
        <v>0</v>
      </c>
      <c r="K289" s="221" t="s">
        <v>129</v>
      </c>
      <c r="L289" s="70"/>
      <c r="M289" s="226" t="s">
        <v>21</v>
      </c>
      <c r="N289" s="227" t="s">
        <v>43</v>
      </c>
      <c r="O289" s="45"/>
      <c r="P289" s="228">
        <f>O289*H289</f>
        <v>0</v>
      </c>
      <c r="Q289" s="228">
        <v>0</v>
      </c>
      <c r="R289" s="228">
        <f>Q289*H289</f>
        <v>0</v>
      </c>
      <c r="S289" s="228">
        <v>0</v>
      </c>
      <c r="T289" s="229">
        <f>S289*H289</f>
        <v>0</v>
      </c>
      <c r="AR289" s="22" t="s">
        <v>139</v>
      </c>
      <c r="AT289" s="22" t="s">
        <v>125</v>
      </c>
      <c r="AU289" s="22" t="s">
        <v>82</v>
      </c>
      <c r="AY289" s="22" t="s">
        <v>122</v>
      </c>
      <c r="BE289" s="230">
        <f>IF(N289="základní",J289,0)</f>
        <v>0</v>
      </c>
      <c r="BF289" s="230">
        <f>IF(N289="snížená",J289,0)</f>
        <v>0</v>
      </c>
      <c r="BG289" s="230">
        <f>IF(N289="zákl. přenesená",J289,0)</f>
        <v>0</v>
      </c>
      <c r="BH289" s="230">
        <f>IF(N289="sníž. přenesená",J289,0)</f>
        <v>0</v>
      </c>
      <c r="BI289" s="230">
        <f>IF(N289="nulová",J289,0)</f>
        <v>0</v>
      </c>
      <c r="BJ289" s="22" t="s">
        <v>80</v>
      </c>
      <c r="BK289" s="230">
        <f>ROUND(I289*H289,2)</f>
        <v>0</v>
      </c>
      <c r="BL289" s="22" t="s">
        <v>139</v>
      </c>
      <c r="BM289" s="22" t="s">
        <v>524</v>
      </c>
    </row>
    <row r="290" s="1" customFormat="1">
      <c r="B290" s="44"/>
      <c r="C290" s="72"/>
      <c r="D290" s="235" t="s">
        <v>188</v>
      </c>
      <c r="E290" s="72"/>
      <c r="F290" s="236" t="s">
        <v>502</v>
      </c>
      <c r="G290" s="72"/>
      <c r="H290" s="72"/>
      <c r="I290" s="189"/>
      <c r="J290" s="72"/>
      <c r="K290" s="72"/>
      <c r="L290" s="70"/>
      <c r="M290" s="237"/>
      <c r="N290" s="45"/>
      <c r="O290" s="45"/>
      <c r="P290" s="45"/>
      <c r="Q290" s="45"/>
      <c r="R290" s="45"/>
      <c r="S290" s="45"/>
      <c r="T290" s="93"/>
      <c r="AT290" s="22" t="s">
        <v>188</v>
      </c>
      <c r="AU290" s="22" t="s">
        <v>82</v>
      </c>
    </row>
    <row r="291" s="11" customFormat="1">
      <c r="B291" s="238"/>
      <c r="C291" s="239"/>
      <c r="D291" s="235" t="s">
        <v>190</v>
      </c>
      <c r="E291" s="240" t="s">
        <v>21</v>
      </c>
      <c r="F291" s="241" t="s">
        <v>525</v>
      </c>
      <c r="G291" s="239"/>
      <c r="H291" s="242">
        <v>10</v>
      </c>
      <c r="I291" s="243"/>
      <c r="J291" s="239"/>
      <c r="K291" s="239"/>
      <c r="L291" s="244"/>
      <c r="M291" s="245"/>
      <c r="N291" s="246"/>
      <c r="O291" s="246"/>
      <c r="P291" s="246"/>
      <c r="Q291" s="246"/>
      <c r="R291" s="246"/>
      <c r="S291" s="246"/>
      <c r="T291" s="247"/>
      <c r="AT291" s="248" t="s">
        <v>190</v>
      </c>
      <c r="AU291" s="248" t="s">
        <v>82</v>
      </c>
      <c r="AV291" s="11" t="s">
        <v>82</v>
      </c>
      <c r="AW291" s="11" t="s">
        <v>35</v>
      </c>
      <c r="AX291" s="11" t="s">
        <v>80</v>
      </c>
      <c r="AY291" s="248" t="s">
        <v>122</v>
      </c>
    </row>
    <row r="292" s="1" customFormat="1" ht="51" customHeight="1">
      <c r="B292" s="44"/>
      <c r="C292" s="219" t="s">
        <v>526</v>
      </c>
      <c r="D292" s="219" t="s">
        <v>125</v>
      </c>
      <c r="E292" s="220" t="s">
        <v>527</v>
      </c>
      <c r="F292" s="221" t="s">
        <v>528</v>
      </c>
      <c r="G292" s="222" t="s">
        <v>186</v>
      </c>
      <c r="H292" s="223">
        <v>208.84999999999999</v>
      </c>
      <c r="I292" s="224"/>
      <c r="J292" s="225">
        <f>ROUND(I292*H292,2)</f>
        <v>0</v>
      </c>
      <c r="K292" s="221" t="s">
        <v>129</v>
      </c>
      <c r="L292" s="70"/>
      <c r="M292" s="226" t="s">
        <v>21</v>
      </c>
      <c r="N292" s="227" t="s">
        <v>43</v>
      </c>
      <c r="O292" s="45"/>
      <c r="P292" s="228">
        <f>O292*H292</f>
        <v>0</v>
      </c>
      <c r="Q292" s="228">
        <v>0.10362</v>
      </c>
      <c r="R292" s="228">
        <f>Q292*H292</f>
        <v>21.641037000000001</v>
      </c>
      <c r="S292" s="228">
        <v>0</v>
      </c>
      <c r="T292" s="229">
        <f>S292*H292</f>
        <v>0</v>
      </c>
      <c r="AR292" s="22" t="s">
        <v>139</v>
      </c>
      <c r="AT292" s="22" t="s">
        <v>125</v>
      </c>
      <c r="AU292" s="22" t="s">
        <v>82</v>
      </c>
      <c r="AY292" s="22" t="s">
        <v>122</v>
      </c>
      <c r="BE292" s="230">
        <f>IF(N292="základní",J292,0)</f>
        <v>0</v>
      </c>
      <c r="BF292" s="230">
        <f>IF(N292="snížená",J292,0)</f>
        <v>0</v>
      </c>
      <c r="BG292" s="230">
        <f>IF(N292="zákl. přenesená",J292,0)</f>
        <v>0</v>
      </c>
      <c r="BH292" s="230">
        <f>IF(N292="sníž. přenesená",J292,0)</f>
        <v>0</v>
      </c>
      <c r="BI292" s="230">
        <f>IF(N292="nulová",J292,0)</f>
        <v>0</v>
      </c>
      <c r="BJ292" s="22" t="s">
        <v>80</v>
      </c>
      <c r="BK292" s="230">
        <f>ROUND(I292*H292,2)</f>
        <v>0</v>
      </c>
      <c r="BL292" s="22" t="s">
        <v>139</v>
      </c>
      <c r="BM292" s="22" t="s">
        <v>529</v>
      </c>
    </row>
    <row r="293" s="1" customFormat="1">
      <c r="B293" s="44"/>
      <c r="C293" s="72"/>
      <c r="D293" s="235" t="s">
        <v>188</v>
      </c>
      <c r="E293" s="72"/>
      <c r="F293" s="236" t="s">
        <v>530</v>
      </c>
      <c r="G293" s="72"/>
      <c r="H293" s="72"/>
      <c r="I293" s="189"/>
      <c r="J293" s="72"/>
      <c r="K293" s="72"/>
      <c r="L293" s="70"/>
      <c r="M293" s="237"/>
      <c r="N293" s="45"/>
      <c r="O293" s="45"/>
      <c r="P293" s="45"/>
      <c r="Q293" s="45"/>
      <c r="R293" s="45"/>
      <c r="S293" s="45"/>
      <c r="T293" s="93"/>
      <c r="AT293" s="22" t="s">
        <v>188</v>
      </c>
      <c r="AU293" s="22" t="s">
        <v>82</v>
      </c>
    </row>
    <row r="294" s="11" customFormat="1">
      <c r="B294" s="238"/>
      <c r="C294" s="239"/>
      <c r="D294" s="235" t="s">
        <v>190</v>
      </c>
      <c r="E294" s="240" t="s">
        <v>21</v>
      </c>
      <c r="F294" s="241" t="s">
        <v>531</v>
      </c>
      <c r="G294" s="239"/>
      <c r="H294" s="242">
        <v>14.449999999999999</v>
      </c>
      <c r="I294" s="243"/>
      <c r="J294" s="239"/>
      <c r="K294" s="239"/>
      <c r="L294" s="244"/>
      <c r="M294" s="245"/>
      <c r="N294" s="246"/>
      <c r="O294" s="246"/>
      <c r="P294" s="246"/>
      <c r="Q294" s="246"/>
      <c r="R294" s="246"/>
      <c r="S294" s="246"/>
      <c r="T294" s="247"/>
      <c r="AT294" s="248" t="s">
        <v>190</v>
      </c>
      <c r="AU294" s="248" t="s">
        <v>82</v>
      </c>
      <c r="AV294" s="11" t="s">
        <v>82</v>
      </c>
      <c r="AW294" s="11" t="s">
        <v>35</v>
      </c>
      <c r="AX294" s="11" t="s">
        <v>72</v>
      </c>
      <c r="AY294" s="248" t="s">
        <v>122</v>
      </c>
    </row>
    <row r="295" s="11" customFormat="1">
      <c r="B295" s="238"/>
      <c r="C295" s="239"/>
      <c r="D295" s="235" t="s">
        <v>190</v>
      </c>
      <c r="E295" s="240" t="s">
        <v>21</v>
      </c>
      <c r="F295" s="241" t="s">
        <v>532</v>
      </c>
      <c r="G295" s="239"/>
      <c r="H295" s="242">
        <v>194.40000000000001</v>
      </c>
      <c r="I295" s="243"/>
      <c r="J295" s="239"/>
      <c r="K295" s="239"/>
      <c r="L295" s="244"/>
      <c r="M295" s="245"/>
      <c r="N295" s="246"/>
      <c r="O295" s="246"/>
      <c r="P295" s="246"/>
      <c r="Q295" s="246"/>
      <c r="R295" s="246"/>
      <c r="S295" s="246"/>
      <c r="T295" s="247"/>
      <c r="AT295" s="248" t="s">
        <v>190</v>
      </c>
      <c r="AU295" s="248" t="s">
        <v>82</v>
      </c>
      <c r="AV295" s="11" t="s">
        <v>82</v>
      </c>
      <c r="AW295" s="11" t="s">
        <v>35</v>
      </c>
      <c r="AX295" s="11" t="s">
        <v>72</v>
      </c>
      <c r="AY295" s="248" t="s">
        <v>122</v>
      </c>
    </row>
    <row r="296" s="12" customFormat="1">
      <c r="B296" s="249"/>
      <c r="C296" s="250"/>
      <c r="D296" s="235" t="s">
        <v>190</v>
      </c>
      <c r="E296" s="251" t="s">
        <v>21</v>
      </c>
      <c r="F296" s="252" t="s">
        <v>202</v>
      </c>
      <c r="G296" s="250"/>
      <c r="H296" s="253">
        <v>208.84999999999999</v>
      </c>
      <c r="I296" s="254"/>
      <c r="J296" s="250"/>
      <c r="K296" s="250"/>
      <c r="L296" s="255"/>
      <c r="M296" s="256"/>
      <c r="N296" s="257"/>
      <c r="O296" s="257"/>
      <c r="P296" s="257"/>
      <c r="Q296" s="257"/>
      <c r="R296" s="257"/>
      <c r="S296" s="257"/>
      <c r="T296" s="258"/>
      <c r="AT296" s="259" t="s">
        <v>190</v>
      </c>
      <c r="AU296" s="259" t="s">
        <v>82</v>
      </c>
      <c r="AV296" s="12" t="s">
        <v>139</v>
      </c>
      <c r="AW296" s="12" t="s">
        <v>35</v>
      </c>
      <c r="AX296" s="12" t="s">
        <v>80</v>
      </c>
      <c r="AY296" s="259" t="s">
        <v>122</v>
      </c>
    </row>
    <row r="297" s="1" customFormat="1" ht="16.5" customHeight="1">
      <c r="B297" s="44"/>
      <c r="C297" s="261" t="s">
        <v>533</v>
      </c>
      <c r="D297" s="261" t="s">
        <v>325</v>
      </c>
      <c r="E297" s="262" t="s">
        <v>534</v>
      </c>
      <c r="F297" s="263" t="s">
        <v>535</v>
      </c>
      <c r="G297" s="264" t="s">
        <v>186</v>
      </c>
      <c r="H297" s="265">
        <v>198.28800000000001</v>
      </c>
      <c r="I297" s="266"/>
      <c r="J297" s="267">
        <f>ROUND(I297*H297,2)</f>
        <v>0</v>
      </c>
      <c r="K297" s="263" t="s">
        <v>129</v>
      </c>
      <c r="L297" s="268"/>
      <c r="M297" s="269" t="s">
        <v>21</v>
      </c>
      <c r="N297" s="270" t="s">
        <v>43</v>
      </c>
      <c r="O297" s="45"/>
      <c r="P297" s="228">
        <f>O297*H297</f>
        <v>0</v>
      </c>
      <c r="Q297" s="228">
        <v>0.17599999999999999</v>
      </c>
      <c r="R297" s="228">
        <f>Q297*H297</f>
        <v>34.898688</v>
      </c>
      <c r="S297" s="228">
        <v>0</v>
      </c>
      <c r="T297" s="229">
        <f>S297*H297</f>
        <v>0</v>
      </c>
      <c r="AR297" s="22" t="s">
        <v>159</v>
      </c>
      <c r="AT297" s="22" t="s">
        <v>325</v>
      </c>
      <c r="AU297" s="22" t="s">
        <v>82</v>
      </c>
      <c r="AY297" s="22" t="s">
        <v>122</v>
      </c>
      <c r="BE297" s="230">
        <f>IF(N297="základní",J297,0)</f>
        <v>0</v>
      </c>
      <c r="BF297" s="230">
        <f>IF(N297="snížená",J297,0)</f>
        <v>0</v>
      </c>
      <c r="BG297" s="230">
        <f>IF(N297="zákl. přenesená",J297,0)</f>
        <v>0</v>
      </c>
      <c r="BH297" s="230">
        <f>IF(N297="sníž. přenesená",J297,0)</f>
        <v>0</v>
      </c>
      <c r="BI297" s="230">
        <f>IF(N297="nulová",J297,0)</f>
        <v>0</v>
      </c>
      <c r="BJ297" s="22" t="s">
        <v>80</v>
      </c>
      <c r="BK297" s="230">
        <f>ROUND(I297*H297,2)</f>
        <v>0</v>
      </c>
      <c r="BL297" s="22" t="s">
        <v>139</v>
      </c>
      <c r="BM297" s="22" t="s">
        <v>536</v>
      </c>
    </row>
    <row r="298" s="11" customFormat="1">
      <c r="B298" s="238"/>
      <c r="C298" s="239"/>
      <c r="D298" s="235" t="s">
        <v>190</v>
      </c>
      <c r="E298" s="240" t="s">
        <v>21</v>
      </c>
      <c r="F298" s="241" t="s">
        <v>532</v>
      </c>
      <c r="G298" s="239"/>
      <c r="H298" s="242">
        <v>194.40000000000001</v>
      </c>
      <c r="I298" s="243"/>
      <c r="J298" s="239"/>
      <c r="K298" s="239"/>
      <c r="L298" s="244"/>
      <c r="M298" s="245"/>
      <c r="N298" s="246"/>
      <c r="O298" s="246"/>
      <c r="P298" s="246"/>
      <c r="Q298" s="246"/>
      <c r="R298" s="246"/>
      <c r="S298" s="246"/>
      <c r="T298" s="247"/>
      <c r="AT298" s="248" t="s">
        <v>190</v>
      </c>
      <c r="AU298" s="248" t="s">
        <v>82</v>
      </c>
      <c r="AV298" s="11" t="s">
        <v>82</v>
      </c>
      <c r="AW298" s="11" t="s">
        <v>35</v>
      </c>
      <c r="AX298" s="11" t="s">
        <v>80</v>
      </c>
      <c r="AY298" s="248" t="s">
        <v>122</v>
      </c>
    </row>
    <row r="299" s="11" customFormat="1">
      <c r="B299" s="238"/>
      <c r="C299" s="239"/>
      <c r="D299" s="235" t="s">
        <v>190</v>
      </c>
      <c r="E299" s="239"/>
      <c r="F299" s="241" t="s">
        <v>537</v>
      </c>
      <c r="G299" s="239"/>
      <c r="H299" s="242">
        <v>198.28800000000001</v>
      </c>
      <c r="I299" s="243"/>
      <c r="J299" s="239"/>
      <c r="K299" s="239"/>
      <c r="L299" s="244"/>
      <c r="M299" s="245"/>
      <c r="N299" s="246"/>
      <c r="O299" s="246"/>
      <c r="P299" s="246"/>
      <c r="Q299" s="246"/>
      <c r="R299" s="246"/>
      <c r="S299" s="246"/>
      <c r="T299" s="247"/>
      <c r="AT299" s="248" t="s">
        <v>190</v>
      </c>
      <c r="AU299" s="248" t="s">
        <v>82</v>
      </c>
      <c r="AV299" s="11" t="s">
        <v>82</v>
      </c>
      <c r="AW299" s="11" t="s">
        <v>6</v>
      </c>
      <c r="AX299" s="11" t="s">
        <v>80</v>
      </c>
      <c r="AY299" s="248" t="s">
        <v>122</v>
      </c>
    </row>
    <row r="300" s="1" customFormat="1" ht="16.5" customHeight="1">
      <c r="B300" s="44"/>
      <c r="C300" s="261" t="s">
        <v>538</v>
      </c>
      <c r="D300" s="261" t="s">
        <v>325</v>
      </c>
      <c r="E300" s="262" t="s">
        <v>539</v>
      </c>
      <c r="F300" s="263" t="s">
        <v>540</v>
      </c>
      <c r="G300" s="264" t="s">
        <v>186</v>
      </c>
      <c r="H300" s="265">
        <v>14.884</v>
      </c>
      <c r="I300" s="266"/>
      <c r="J300" s="267">
        <f>ROUND(I300*H300,2)</f>
        <v>0</v>
      </c>
      <c r="K300" s="263" t="s">
        <v>21</v>
      </c>
      <c r="L300" s="268"/>
      <c r="M300" s="269" t="s">
        <v>21</v>
      </c>
      <c r="N300" s="270" t="s">
        <v>43</v>
      </c>
      <c r="O300" s="45"/>
      <c r="P300" s="228">
        <f>O300*H300</f>
        <v>0</v>
      </c>
      <c r="Q300" s="228">
        <v>0.13100000000000001</v>
      </c>
      <c r="R300" s="228">
        <f>Q300*H300</f>
        <v>1.9498040000000001</v>
      </c>
      <c r="S300" s="228">
        <v>0</v>
      </c>
      <c r="T300" s="229">
        <f>S300*H300</f>
        <v>0</v>
      </c>
      <c r="AR300" s="22" t="s">
        <v>159</v>
      </c>
      <c r="AT300" s="22" t="s">
        <v>325</v>
      </c>
      <c r="AU300" s="22" t="s">
        <v>82</v>
      </c>
      <c r="AY300" s="22" t="s">
        <v>122</v>
      </c>
      <c r="BE300" s="230">
        <f>IF(N300="základní",J300,0)</f>
        <v>0</v>
      </c>
      <c r="BF300" s="230">
        <f>IF(N300="snížená",J300,0)</f>
        <v>0</v>
      </c>
      <c r="BG300" s="230">
        <f>IF(N300="zákl. přenesená",J300,0)</f>
        <v>0</v>
      </c>
      <c r="BH300" s="230">
        <f>IF(N300="sníž. přenesená",J300,0)</f>
        <v>0</v>
      </c>
      <c r="BI300" s="230">
        <f>IF(N300="nulová",J300,0)</f>
        <v>0</v>
      </c>
      <c r="BJ300" s="22" t="s">
        <v>80</v>
      </c>
      <c r="BK300" s="230">
        <f>ROUND(I300*H300,2)</f>
        <v>0</v>
      </c>
      <c r="BL300" s="22" t="s">
        <v>139</v>
      </c>
      <c r="BM300" s="22" t="s">
        <v>541</v>
      </c>
    </row>
    <row r="301" s="11" customFormat="1">
      <c r="B301" s="238"/>
      <c r="C301" s="239"/>
      <c r="D301" s="235" t="s">
        <v>190</v>
      </c>
      <c r="E301" s="240" t="s">
        <v>21</v>
      </c>
      <c r="F301" s="241" t="s">
        <v>531</v>
      </c>
      <c r="G301" s="239"/>
      <c r="H301" s="242">
        <v>14.449999999999999</v>
      </c>
      <c r="I301" s="243"/>
      <c r="J301" s="239"/>
      <c r="K301" s="239"/>
      <c r="L301" s="244"/>
      <c r="M301" s="245"/>
      <c r="N301" s="246"/>
      <c r="O301" s="246"/>
      <c r="P301" s="246"/>
      <c r="Q301" s="246"/>
      <c r="R301" s="246"/>
      <c r="S301" s="246"/>
      <c r="T301" s="247"/>
      <c r="AT301" s="248" t="s">
        <v>190</v>
      </c>
      <c r="AU301" s="248" t="s">
        <v>82</v>
      </c>
      <c r="AV301" s="11" t="s">
        <v>82</v>
      </c>
      <c r="AW301" s="11" t="s">
        <v>35</v>
      </c>
      <c r="AX301" s="11" t="s">
        <v>80</v>
      </c>
      <c r="AY301" s="248" t="s">
        <v>122</v>
      </c>
    </row>
    <row r="302" s="11" customFormat="1">
      <c r="B302" s="238"/>
      <c r="C302" s="239"/>
      <c r="D302" s="235" t="s">
        <v>190</v>
      </c>
      <c r="E302" s="239"/>
      <c r="F302" s="241" t="s">
        <v>542</v>
      </c>
      <c r="G302" s="239"/>
      <c r="H302" s="242">
        <v>14.884</v>
      </c>
      <c r="I302" s="243"/>
      <c r="J302" s="239"/>
      <c r="K302" s="239"/>
      <c r="L302" s="244"/>
      <c r="M302" s="245"/>
      <c r="N302" s="246"/>
      <c r="O302" s="246"/>
      <c r="P302" s="246"/>
      <c r="Q302" s="246"/>
      <c r="R302" s="246"/>
      <c r="S302" s="246"/>
      <c r="T302" s="247"/>
      <c r="AT302" s="248" t="s">
        <v>190</v>
      </c>
      <c r="AU302" s="248" t="s">
        <v>82</v>
      </c>
      <c r="AV302" s="11" t="s">
        <v>82</v>
      </c>
      <c r="AW302" s="11" t="s">
        <v>6</v>
      </c>
      <c r="AX302" s="11" t="s">
        <v>80</v>
      </c>
      <c r="AY302" s="248" t="s">
        <v>122</v>
      </c>
    </row>
    <row r="303" s="1" customFormat="1" ht="63.75" customHeight="1">
      <c r="B303" s="44"/>
      <c r="C303" s="219" t="s">
        <v>543</v>
      </c>
      <c r="D303" s="219" t="s">
        <v>125</v>
      </c>
      <c r="E303" s="220" t="s">
        <v>544</v>
      </c>
      <c r="F303" s="221" t="s">
        <v>545</v>
      </c>
      <c r="G303" s="222" t="s">
        <v>186</v>
      </c>
      <c r="H303" s="223">
        <v>14.449999999999999</v>
      </c>
      <c r="I303" s="224"/>
      <c r="J303" s="225">
        <f>ROUND(I303*H303,2)</f>
        <v>0</v>
      </c>
      <c r="K303" s="221" t="s">
        <v>129</v>
      </c>
      <c r="L303" s="70"/>
      <c r="M303" s="226" t="s">
        <v>21</v>
      </c>
      <c r="N303" s="227" t="s">
        <v>43</v>
      </c>
      <c r="O303" s="45"/>
      <c r="P303" s="228">
        <f>O303*H303</f>
        <v>0</v>
      </c>
      <c r="Q303" s="228">
        <v>0</v>
      </c>
      <c r="R303" s="228">
        <f>Q303*H303</f>
        <v>0</v>
      </c>
      <c r="S303" s="228">
        <v>0</v>
      </c>
      <c r="T303" s="229">
        <f>S303*H303</f>
        <v>0</v>
      </c>
      <c r="AR303" s="22" t="s">
        <v>139</v>
      </c>
      <c r="AT303" s="22" t="s">
        <v>125</v>
      </c>
      <c r="AU303" s="22" t="s">
        <v>82</v>
      </c>
      <c r="AY303" s="22" t="s">
        <v>122</v>
      </c>
      <c r="BE303" s="230">
        <f>IF(N303="základní",J303,0)</f>
        <v>0</v>
      </c>
      <c r="BF303" s="230">
        <f>IF(N303="snížená",J303,0)</f>
        <v>0</v>
      </c>
      <c r="BG303" s="230">
        <f>IF(N303="zákl. přenesená",J303,0)</f>
        <v>0</v>
      </c>
      <c r="BH303" s="230">
        <f>IF(N303="sníž. přenesená",J303,0)</f>
        <v>0</v>
      </c>
      <c r="BI303" s="230">
        <f>IF(N303="nulová",J303,0)</f>
        <v>0</v>
      </c>
      <c r="BJ303" s="22" t="s">
        <v>80</v>
      </c>
      <c r="BK303" s="230">
        <f>ROUND(I303*H303,2)</f>
        <v>0</v>
      </c>
      <c r="BL303" s="22" t="s">
        <v>139</v>
      </c>
      <c r="BM303" s="22" t="s">
        <v>546</v>
      </c>
    </row>
    <row r="304" s="1" customFormat="1">
      <c r="B304" s="44"/>
      <c r="C304" s="72"/>
      <c r="D304" s="235" t="s">
        <v>188</v>
      </c>
      <c r="E304" s="72"/>
      <c r="F304" s="236" t="s">
        <v>530</v>
      </c>
      <c r="G304" s="72"/>
      <c r="H304" s="72"/>
      <c r="I304" s="189"/>
      <c r="J304" s="72"/>
      <c r="K304" s="72"/>
      <c r="L304" s="70"/>
      <c r="M304" s="237"/>
      <c r="N304" s="45"/>
      <c r="O304" s="45"/>
      <c r="P304" s="45"/>
      <c r="Q304" s="45"/>
      <c r="R304" s="45"/>
      <c r="S304" s="45"/>
      <c r="T304" s="93"/>
      <c r="AT304" s="22" t="s">
        <v>188</v>
      </c>
      <c r="AU304" s="22" t="s">
        <v>82</v>
      </c>
    </row>
    <row r="305" s="10" customFormat="1" ht="29.88" customHeight="1">
      <c r="B305" s="203"/>
      <c r="C305" s="204"/>
      <c r="D305" s="205" t="s">
        <v>71</v>
      </c>
      <c r="E305" s="217" t="s">
        <v>149</v>
      </c>
      <c r="F305" s="217" t="s">
        <v>547</v>
      </c>
      <c r="G305" s="204"/>
      <c r="H305" s="204"/>
      <c r="I305" s="207"/>
      <c r="J305" s="218">
        <f>BK305</f>
        <v>0</v>
      </c>
      <c r="K305" s="204"/>
      <c r="L305" s="209"/>
      <c r="M305" s="210"/>
      <c r="N305" s="211"/>
      <c r="O305" s="211"/>
      <c r="P305" s="212">
        <f>SUM(P306:P307)</f>
        <v>0</v>
      </c>
      <c r="Q305" s="211"/>
      <c r="R305" s="212">
        <f>SUM(R306:R307)</f>
        <v>5.7773649999999996</v>
      </c>
      <c r="S305" s="211"/>
      <c r="T305" s="213">
        <f>SUM(T306:T307)</f>
        <v>0</v>
      </c>
      <c r="AR305" s="214" t="s">
        <v>80</v>
      </c>
      <c r="AT305" s="215" t="s">
        <v>71</v>
      </c>
      <c r="AU305" s="215" t="s">
        <v>80</v>
      </c>
      <c r="AY305" s="214" t="s">
        <v>122</v>
      </c>
      <c r="BK305" s="216">
        <f>SUM(BK306:BK307)</f>
        <v>0</v>
      </c>
    </row>
    <row r="306" s="1" customFormat="1" ht="25.5" customHeight="1">
      <c r="B306" s="44"/>
      <c r="C306" s="219" t="s">
        <v>548</v>
      </c>
      <c r="D306" s="219" t="s">
        <v>125</v>
      </c>
      <c r="E306" s="220" t="s">
        <v>549</v>
      </c>
      <c r="F306" s="221" t="s">
        <v>550</v>
      </c>
      <c r="G306" s="222" t="s">
        <v>186</v>
      </c>
      <c r="H306" s="223">
        <v>31.449999999999999</v>
      </c>
      <c r="I306" s="224"/>
      <c r="J306" s="225">
        <f>ROUND(I306*H306,2)</f>
        <v>0</v>
      </c>
      <c r="K306" s="221" t="s">
        <v>129</v>
      </c>
      <c r="L306" s="70"/>
      <c r="M306" s="226" t="s">
        <v>21</v>
      </c>
      <c r="N306" s="227" t="s">
        <v>43</v>
      </c>
      <c r="O306" s="45"/>
      <c r="P306" s="228">
        <f>O306*H306</f>
        <v>0</v>
      </c>
      <c r="Q306" s="228">
        <v>0.1837</v>
      </c>
      <c r="R306" s="228">
        <f>Q306*H306</f>
        <v>5.7773649999999996</v>
      </c>
      <c r="S306" s="228">
        <v>0</v>
      </c>
      <c r="T306" s="229">
        <f>S306*H306</f>
        <v>0</v>
      </c>
      <c r="AR306" s="22" t="s">
        <v>139</v>
      </c>
      <c r="AT306" s="22" t="s">
        <v>125</v>
      </c>
      <c r="AU306" s="22" t="s">
        <v>82</v>
      </c>
      <c r="AY306" s="22" t="s">
        <v>122</v>
      </c>
      <c r="BE306" s="230">
        <f>IF(N306="základní",J306,0)</f>
        <v>0</v>
      </c>
      <c r="BF306" s="230">
        <f>IF(N306="snížená",J306,0)</f>
        <v>0</v>
      </c>
      <c r="BG306" s="230">
        <f>IF(N306="zákl. přenesená",J306,0)</f>
        <v>0</v>
      </c>
      <c r="BH306" s="230">
        <f>IF(N306="sníž. přenesená",J306,0)</f>
        <v>0</v>
      </c>
      <c r="BI306" s="230">
        <f>IF(N306="nulová",J306,0)</f>
        <v>0</v>
      </c>
      <c r="BJ306" s="22" t="s">
        <v>80</v>
      </c>
      <c r="BK306" s="230">
        <f>ROUND(I306*H306,2)</f>
        <v>0</v>
      </c>
      <c r="BL306" s="22" t="s">
        <v>139</v>
      </c>
      <c r="BM306" s="22" t="s">
        <v>551</v>
      </c>
    </row>
    <row r="307" s="11" customFormat="1">
      <c r="B307" s="238"/>
      <c r="C307" s="239"/>
      <c r="D307" s="235" t="s">
        <v>190</v>
      </c>
      <c r="E307" s="240" t="s">
        <v>21</v>
      </c>
      <c r="F307" s="241" t="s">
        <v>552</v>
      </c>
      <c r="G307" s="239"/>
      <c r="H307" s="242">
        <v>31.449999999999999</v>
      </c>
      <c r="I307" s="243"/>
      <c r="J307" s="239"/>
      <c r="K307" s="239"/>
      <c r="L307" s="244"/>
      <c r="M307" s="245"/>
      <c r="N307" s="246"/>
      <c r="O307" s="246"/>
      <c r="P307" s="246"/>
      <c r="Q307" s="246"/>
      <c r="R307" s="246"/>
      <c r="S307" s="246"/>
      <c r="T307" s="247"/>
      <c r="AT307" s="248" t="s">
        <v>190</v>
      </c>
      <c r="AU307" s="248" t="s">
        <v>82</v>
      </c>
      <c r="AV307" s="11" t="s">
        <v>82</v>
      </c>
      <c r="AW307" s="11" t="s">
        <v>35</v>
      </c>
      <c r="AX307" s="11" t="s">
        <v>80</v>
      </c>
      <c r="AY307" s="248" t="s">
        <v>122</v>
      </c>
    </row>
    <row r="308" s="10" customFormat="1" ht="29.88" customHeight="1">
      <c r="B308" s="203"/>
      <c r="C308" s="204"/>
      <c r="D308" s="205" t="s">
        <v>71</v>
      </c>
      <c r="E308" s="217" t="s">
        <v>159</v>
      </c>
      <c r="F308" s="217" t="s">
        <v>553</v>
      </c>
      <c r="G308" s="204"/>
      <c r="H308" s="204"/>
      <c r="I308" s="207"/>
      <c r="J308" s="218">
        <f>BK308</f>
        <v>0</v>
      </c>
      <c r="K308" s="204"/>
      <c r="L308" s="209"/>
      <c r="M308" s="210"/>
      <c r="N308" s="211"/>
      <c r="O308" s="211"/>
      <c r="P308" s="212">
        <f>SUM(P309:P334)</f>
        <v>0</v>
      </c>
      <c r="Q308" s="211"/>
      <c r="R308" s="212">
        <f>SUM(R309:R334)</f>
        <v>16.214639999999999</v>
      </c>
      <c r="S308" s="211"/>
      <c r="T308" s="213">
        <f>SUM(T309:T334)</f>
        <v>0.30000000000000004</v>
      </c>
      <c r="AR308" s="214" t="s">
        <v>80</v>
      </c>
      <c r="AT308" s="215" t="s">
        <v>71</v>
      </c>
      <c r="AU308" s="215" t="s">
        <v>80</v>
      </c>
      <c r="AY308" s="214" t="s">
        <v>122</v>
      </c>
      <c r="BK308" s="216">
        <f>SUM(BK309:BK334)</f>
        <v>0</v>
      </c>
    </row>
    <row r="309" s="1" customFormat="1" ht="25.5" customHeight="1">
      <c r="B309" s="44"/>
      <c r="C309" s="219" t="s">
        <v>554</v>
      </c>
      <c r="D309" s="219" t="s">
        <v>125</v>
      </c>
      <c r="E309" s="220" t="s">
        <v>555</v>
      </c>
      <c r="F309" s="221" t="s">
        <v>556</v>
      </c>
      <c r="G309" s="222" t="s">
        <v>223</v>
      </c>
      <c r="H309" s="223">
        <v>10</v>
      </c>
      <c r="I309" s="224"/>
      <c r="J309" s="225">
        <f>ROUND(I309*H309,2)</f>
        <v>0</v>
      </c>
      <c r="K309" s="221" t="s">
        <v>129</v>
      </c>
      <c r="L309" s="70"/>
      <c r="M309" s="226" t="s">
        <v>21</v>
      </c>
      <c r="N309" s="227" t="s">
        <v>43</v>
      </c>
      <c r="O309" s="45"/>
      <c r="P309" s="228">
        <f>O309*H309</f>
        <v>0</v>
      </c>
      <c r="Q309" s="228">
        <v>0.0027399999999999998</v>
      </c>
      <c r="R309" s="228">
        <f>Q309*H309</f>
        <v>0.027399999999999997</v>
      </c>
      <c r="S309" s="228">
        <v>0</v>
      </c>
      <c r="T309" s="229">
        <f>S309*H309</f>
        <v>0</v>
      </c>
      <c r="AR309" s="22" t="s">
        <v>139</v>
      </c>
      <c r="AT309" s="22" t="s">
        <v>125</v>
      </c>
      <c r="AU309" s="22" t="s">
        <v>82</v>
      </c>
      <c r="AY309" s="22" t="s">
        <v>122</v>
      </c>
      <c r="BE309" s="230">
        <f>IF(N309="základní",J309,0)</f>
        <v>0</v>
      </c>
      <c r="BF309" s="230">
        <f>IF(N309="snížená",J309,0)</f>
        <v>0</v>
      </c>
      <c r="BG309" s="230">
        <f>IF(N309="zákl. přenesená",J309,0)</f>
        <v>0</v>
      </c>
      <c r="BH309" s="230">
        <f>IF(N309="sníž. přenesená",J309,0)</f>
        <v>0</v>
      </c>
      <c r="BI309" s="230">
        <f>IF(N309="nulová",J309,0)</f>
        <v>0</v>
      </c>
      <c r="BJ309" s="22" t="s">
        <v>80</v>
      </c>
      <c r="BK309" s="230">
        <f>ROUND(I309*H309,2)</f>
        <v>0</v>
      </c>
      <c r="BL309" s="22" t="s">
        <v>139</v>
      </c>
      <c r="BM309" s="22" t="s">
        <v>557</v>
      </c>
    </row>
    <row r="310" s="1" customFormat="1">
      <c r="B310" s="44"/>
      <c r="C310" s="72"/>
      <c r="D310" s="235" t="s">
        <v>188</v>
      </c>
      <c r="E310" s="72"/>
      <c r="F310" s="236" t="s">
        <v>558</v>
      </c>
      <c r="G310" s="72"/>
      <c r="H310" s="72"/>
      <c r="I310" s="189"/>
      <c r="J310" s="72"/>
      <c r="K310" s="72"/>
      <c r="L310" s="70"/>
      <c r="M310" s="237"/>
      <c r="N310" s="45"/>
      <c r="O310" s="45"/>
      <c r="P310" s="45"/>
      <c r="Q310" s="45"/>
      <c r="R310" s="45"/>
      <c r="S310" s="45"/>
      <c r="T310" s="93"/>
      <c r="AT310" s="22" t="s">
        <v>188</v>
      </c>
      <c r="AU310" s="22" t="s">
        <v>82</v>
      </c>
    </row>
    <row r="311" s="11" customFormat="1">
      <c r="B311" s="238"/>
      <c r="C311" s="239"/>
      <c r="D311" s="235" t="s">
        <v>190</v>
      </c>
      <c r="E311" s="240" t="s">
        <v>21</v>
      </c>
      <c r="F311" s="241" t="s">
        <v>559</v>
      </c>
      <c r="G311" s="239"/>
      <c r="H311" s="242">
        <v>10</v>
      </c>
      <c r="I311" s="243"/>
      <c r="J311" s="239"/>
      <c r="K311" s="239"/>
      <c r="L311" s="244"/>
      <c r="M311" s="245"/>
      <c r="N311" s="246"/>
      <c r="O311" s="246"/>
      <c r="P311" s="246"/>
      <c r="Q311" s="246"/>
      <c r="R311" s="246"/>
      <c r="S311" s="246"/>
      <c r="T311" s="247"/>
      <c r="AT311" s="248" t="s">
        <v>190</v>
      </c>
      <c r="AU311" s="248" t="s">
        <v>82</v>
      </c>
      <c r="AV311" s="11" t="s">
        <v>82</v>
      </c>
      <c r="AW311" s="11" t="s">
        <v>35</v>
      </c>
      <c r="AX311" s="11" t="s">
        <v>80</v>
      </c>
      <c r="AY311" s="248" t="s">
        <v>122</v>
      </c>
    </row>
    <row r="312" s="1" customFormat="1" ht="16.5" customHeight="1">
      <c r="B312" s="44"/>
      <c r="C312" s="219" t="s">
        <v>560</v>
      </c>
      <c r="D312" s="219" t="s">
        <v>125</v>
      </c>
      <c r="E312" s="220" t="s">
        <v>561</v>
      </c>
      <c r="F312" s="221" t="s">
        <v>562</v>
      </c>
      <c r="G312" s="222" t="s">
        <v>448</v>
      </c>
      <c r="H312" s="223">
        <v>6</v>
      </c>
      <c r="I312" s="224"/>
      <c r="J312" s="225">
        <f>ROUND(I312*H312,2)</f>
        <v>0</v>
      </c>
      <c r="K312" s="221" t="s">
        <v>21</v>
      </c>
      <c r="L312" s="70"/>
      <c r="M312" s="226" t="s">
        <v>21</v>
      </c>
      <c r="N312" s="227" t="s">
        <v>43</v>
      </c>
      <c r="O312" s="45"/>
      <c r="P312" s="228">
        <f>O312*H312</f>
        <v>0</v>
      </c>
      <c r="Q312" s="228">
        <v>0.0027399999999999998</v>
      </c>
      <c r="R312" s="228">
        <f>Q312*H312</f>
        <v>0.01644</v>
      </c>
      <c r="S312" s="228">
        <v>0</v>
      </c>
      <c r="T312" s="229">
        <f>S312*H312</f>
        <v>0</v>
      </c>
      <c r="AR312" s="22" t="s">
        <v>139</v>
      </c>
      <c r="AT312" s="22" t="s">
        <v>125</v>
      </c>
      <c r="AU312" s="22" t="s">
        <v>82</v>
      </c>
      <c r="AY312" s="22" t="s">
        <v>122</v>
      </c>
      <c r="BE312" s="230">
        <f>IF(N312="základní",J312,0)</f>
        <v>0</v>
      </c>
      <c r="BF312" s="230">
        <f>IF(N312="snížená",J312,0)</f>
        <v>0</v>
      </c>
      <c r="BG312" s="230">
        <f>IF(N312="zákl. přenesená",J312,0)</f>
        <v>0</v>
      </c>
      <c r="BH312" s="230">
        <f>IF(N312="sníž. přenesená",J312,0)</f>
        <v>0</v>
      </c>
      <c r="BI312" s="230">
        <f>IF(N312="nulová",J312,0)</f>
        <v>0</v>
      </c>
      <c r="BJ312" s="22" t="s">
        <v>80</v>
      </c>
      <c r="BK312" s="230">
        <f>ROUND(I312*H312,2)</f>
        <v>0</v>
      </c>
      <c r="BL312" s="22" t="s">
        <v>139</v>
      </c>
      <c r="BM312" s="22" t="s">
        <v>563</v>
      </c>
    </row>
    <row r="313" s="1" customFormat="1">
      <c r="B313" s="44"/>
      <c r="C313" s="72"/>
      <c r="D313" s="235" t="s">
        <v>188</v>
      </c>
      <c r="E313" s="72"/>
      <c r="F313" s="236" t="s">
        <v>558</v>
      </c>
      <c r="G313" s="72"/>
      <c r="H313" s="72"/>
      <c r="I313" s="189"/>
      <c r="J313" s="72"/>
      <c r="K313" s="72"/>
      <c r="L313" s="70"/>
      <c r="M313" s="237"/>
      <c r="N313" s="45"/>
      <c r="O313" s="45"/>
      <c r="P313" s="45"/>
      <c r="Q313" s="45"/>
      <c r="R313" s="45"/>
      <c r="S313" s="45"/>
      <c r="T313" s="93"/>
      <c r="AT313" s="22" t="s">
        <v>188</v>
      </c>
      <c r="AU313" s="22" t="s">
        <v>82</v>
      </c>
    </row>
    <row r="314" s="1" customFormat="1" ht="25.5" customHeight="1">
      <c r="B314" s="44"/>
      <c r="C314" s="219" t="s">
        <v>564</v>
      </c>
      <c r="D314" s="219" t="s">
        <v>125</v>
      </c>
      <c r="E314" s="220" t="s">
        <v>565</v>
      </c>
      <c r="F314" s="221" t="s">
        <v>566</v>
      </c>
      <c r="G314" s="222" t="s">
        <v>448</v>
      </c>
      <c r="H314" s="223">
        <v>10</v>
      </c>
      <c r="I314" s="224"/>
      <c r="J314" s="225">
        <f>ROUND(I314*H314,2)</f>
        <v>0</v>
      </c>
      <c r="K314" s="221" t="s">
        <v>129</v>
      </c>
      <c r="L314" s="70"/>
      <c r="M314" s="226" t="s">
        <v>21</v>
      </c>
      <c r="N314" s="227" t="s">
        <v>43</v>
      </c>
      <c r="O314" s="45"/>
      <c r="P314" s="228">
        <f>O314*H314</f>
        <v>0</v>
      </c>
      <c r="Q314" s="228">
        <v>0</v>
      </c>
      <c r="R314" s="228">
        <f>Q314*H314</f>
        <v>0</v>
      </c>
      <c r="S314" s="228">
        <v>0</v>
      </c>
      <c r="T314" s="229">
        <f>S314*H314</f>
        <v>0</v>
      </c>
      <c r="AR314" s="22" t="s">
        <v>139</v>
      </c>
      <c r="AT314" s="22" t="s">
        <v>125</v>
      </c>
      <c r="AU314" s="22" t="s">
        <v>82</v>
      </c>
      <c r="AY314" s="22" t="s">
        <v>122</v>
      </c>
      <c r="BE314" s="230">
        <f>IF(N314="základní",J314,0)</f>
        <v>0</v>
      </c>
      <c r="BF314" s="230">
        <f>IF(N314="snížená",J314,0)</f>
        <v>0</v>
      </c>
      <c r="BG314" s="230">
        <f>IF(N314="zákl. přenesená",J314,0)</f>
        <v>0</v>
      </c>
      <c r="BH314" s="230">
        <f>IF(N314="sníž. přenesená",J314,0)</f>
        <v>0</v>
      </c>
      <c r="BI314" s="230">
        <f>IF(N314="nulová",J314,0)</f>
        <v>0</v>
      </c>
      <c r="BJ314" s="22" t="s">
        <v>80</v>
      </c>
      <c r="BK314" s="230">
        <f>ROUND(I314*H314,2)</f>
        <v>0</v>
      </c>
      <c r="BL314" s="22" t="s">
        <v>139</v>
      </c>
      <c r="BM314" s="22" t="s">
        <v>567</v>
      </c>
    </row>
    <row r="315" s="1" customFormat="1">
      <c r="B315" s="44"/>
      <c r="C315" s="72"/>
      <c r="D315" s="235" t="s">
        <v>188</v>
      </c>
      <c r="E315" s="72"/>
      <c r="F315" s="236" t="s">
        <v>568</v>
      </c>
      <c r="G315" s="72"/>
      <c r="H315" s="72"/>
      <c r="I315" s="189"/>
      <c r="J315" s="72"/>
      <c r="K315" s="72"/>
      <c r="L315" s="70"/>
      <c r="M315" s="237"/>
      <c r="N315" s="45"/>
      <c r="O315" s="45"/>
      <c r="P315" s="45"/>
      <c r="Q315" s="45"/>
      <c r="R315" s="45"/>
      <c r="S315" s="45"/>
      <c r="T315" s="93"/>
      <c r="AT315" s="22" t="s">
        <v>188</v>
      </c>
      <c r="AU315" s="22" t="s">
        <v>82</v>
      </c>
    </row>
    <row r="316" s="1" customFormat="1" ht="16.5" customHeight="1">
      <c r="B316" s="44"/>
      <c r="C316" s="261" t="s">
        <v>569</v>
      </c>
      <c r="D316" s="261" t="s">
        <v>325</v>
      </c>
      <c r="E316" s="262" t="s">
        <v>570</v>
      </c>
      <c r="F316" s="263" t="s">
        <v>571</v>
      </c>
      <c r="G316" s="264" t="s">
        <v>448</v>
      </c>
      <c r="H316" s="265">
        <v>6</v>
      </c>
      <c r="I316" s="266"/>
      <c r="J316" s="267">
        <f>ROUND(I316*H316,2)</f>
        <v>0</v>
      </c>
      <c r="K316" s="263" t="s">
        <v>129</v>
      </c>
      <c r="L316" s="268"/>
      <c r="M316" s="269" t="s">
        <v>21</v>
      </c>
      <c r="N316" s="270" t="s">
        <v>43</v>
      </c>
      <c r="O316" s="45"/>
      <c r="P316" s="228">
        <f>O316*H316</f>
        <v>0</v>
      </c>
      <c r="Q316" s="228">
        <v>0.00064000000000000005</v>
      </c>
      <c r="R316" s="228">
        <f>Q316*H316</f>
        <v>0.0038400000000000005</v>
      </c>
      <c r="S316" s="228">
        <v>0</v>
      </c>
      <c r="T316" s="229">
        <f>S316*H316</f>
        <v>0</v>
      </c>
      <c r="AR316" s="22" t="s">
        <v>159</v>
      </c>
      <c r="AT316" s="22" t="s">
        <v>325</v>
      </c>
      <c r="AU316" s="22" t="s">
        <v>82</v>
      </c>
      <c r="AY316" s="22" t="s">
        <v>122</v>
      </c>
      <c r="BE316" s="230">
        <f>IF(N316="základní",J316,0)</f>
        <v>0</v>
      </c>
      <c r="BF316" s="230">
        <f>IF(N316="snížená",J316,0)</f>
        <v>0</v>
      </c>
      <c r="BG316" s="230">
        <f>IF(N316="zákl. přenesená",J316,0)</f>
        <v>0</v>
      </c>
      <c r="BH316" s="230">
        <f>IF(N316="sníž. přenesená",J316,0)</f>
        <v>0</v>
      </c>
      <c r="BI316" s="230">
        <f>IF(N316="nulová",J316,0)</f>
        <v>0</v>
      </c>
      <c r="BJ316" s="22" t="s">
        <v>80</v>
      </c>
      <c r="BK316" s="230">
        <f>ROUND(I316*H316,2)</f>
        <v>0</v>
      </c>
      <c r="BL316" s="22" t="s">
        <v>139</v>
      </c>
      <c r="BM316" s="22" t="s">
        <v>572</v>
      </c>
    </row>
    <row r="317" s="1" customFormat="1" ht="16.5" customHeight="1">
      <c r="B317" s="44"/>
      <c r="C317" s="261" t="s">
        <v>573</v>
      </c>
      <c r="D317" s="261" t="s">
        <v>325</v>
      </c>
      <c r="E317" s="262" t="s">
        <v>574</v>
      </c>
      <c r="F317" s="263" t="s">
        <v>575</v>
      </c>
      <c r="G317" s="264" t="s">
        <v>448</v>
      </c>
      <c r="H317" s="265">
        <v>4</v>
      </c>
      <c r="I317" s="266"/>
      <c r="J317" s="267">
        <f>ROUND(I317*H317,2)</f>
        <v>0</v>
      </c>
      <c r="K317" s="263" t="s">
        <v>129</v>
      </c>
      <c r="L317" s="268"/>
      <c r="M317" s="269" t="s">
        <v>21</v>
      </c>
      <c r="N317" s="270" t="s">
        <v>43</v>
      </c>
      <c r="O317" s="45"/>
      <c r="P317" s="228">
        <f>O317*H317</f>
        <v>0</v>
      </c>
      <c r="Q317" s="228">
        <v>0.00064999999999999997</v>
      </c>
      <c r="R317" s="228">
        <f>Q317*H317</f>
        <v>0.0025999999999999999</v>
      </c>
      <c r="S317" s="228">
        <v>0</v>
      </c>
      <c r="T317" s="229">
        <f>S317*H317</f>
        <v>0</v>
      </c>
      <c r="AR317" s="22" t="s">
        <v>159</v>
      </c>
      <c r="AT317" s="22" t="s">
        <v>325</v>
      </c>
      <c r="AU317" s="22" t="s">
        <v>82</v>
      </c>
      <c r="AY317" s="22" t="s">
        <v>122</v>
      </c>
      <c r="BE317" s="230">
        <f>IF(N317="základní",J317,0)</f>
        <v>0</v>
      </c>
      <c r="BF317" s="230">
        <f>IF(N317="snížená",J317,0)</f>
        <v>0</v>
      </c>
      <c r="BG317" s="230">
        <f>IF(N317="zákl. přenesená",J317,0)</f>
        <v>0</v>
      </c>
      <c r="BH317" s="230">
        <f>IF(N317="sníž. přenesená",J317,0)</f>
        <v>0</v>
      </c>
      <c r="BI317" s="230">
        <f>IF(N317="nulová",J317,0)</f>
        <v>0</v>
      </c>
      <c r="BJ317" s="22" t="s">
        <v>80</v>
      </c>
      <c r="BK317" s="230">
        <f>ROUND(I317*H317,2)</f>
        <v>0</v>
      </c>
      <c r="BL317" s="22" t="s">
        <v>139</v>
      </c>
      <c r="BM317" s="22" t="s">
        <v>576</v>
      </c>
    </row>
    <row r="318" s="1" customFormat="1" ht="16.5" customHeight="1">
      <c r="B318" s="44"/>
      <c r="C318" s="219" t="s">
        <v>577</v>
      </c>
      <c r="D318" s="219" t="s">
        <v>125</v>
      </c>
      <c r="E318" s="220" t="s">
        <v>578</v>
      </c>
      <c r="F318" s="221" t="s">
        <v>579</v>
      </c>
      <c r="G318" s="222" t="s">
        <v>448</v>
      </c>
      <c r="H318" s="223">
        <v>6</v>
      </c>
      <c r="I318" s="224"/>
      <c r="J318" s="225">
        <f>ROUND(I318*H318,2)</f>
        <v>0</v>
      </c>
      <c r="K318" s="221" t="s">
        <v>129</v>
      </c>
      <c r="L318" s="70"/>
      <c r="M318" s="226" t="s">
        <v>21</v>
      </c>
      <c r="N318" s="227" t="s">
        <v>43</v>
      </c>
      <c r="O318" s="45"/>
      <c r="P318" s="228">
        <f>O318*H318</f>
        <v>0</v>
      </c>
      <c r="Q318" s="228">
        <v>0.14494000000000001</v>
      </c>
      <c r="R318" s="228">
        <f>Q318*H318</f>
        <v>0.86964000000000008</v>
      </c>
      <c r="S318" s="228">
        <v>0</v>
      </c>
      <c r="T318" s="229">
        <f>S318*H318</f>
        <v>0</v>
      </c>
      <c r="AR318" s="22" t="s">
        <v>139</v>
      </c>
      <c r="AT318" s="22" t="s">
        <v>125</v>
      </c>
      <c r="AU318" s="22" t="s">
        <v>82</v>
      </c>
      <c r="AY318" s="22" t="s">
        <v>122</v>
      </c>
      <c r="BE318" s="230">
        <f>IF(N318="základní",J318,0)</f>
        <v>0</v>
      </c>
      <c r="BF318" s="230">
        <f>IF(N318="snížená",J318,0)</f>
        <v>0</v>
      </c>
      <c r="BG318" s="230">
        <f>IF(N318="zákl. přenesená",J318,0)</f>
        <v>0</v>
      </c>
      <c r="BH318" s="230">
        <f>IF(N318="sníž. přenesená",J318,0)</f>
        <v>0</v>
      </c>
      <c r="BI318" s="230">
        <f>IF(N318="nulová",J318,0)</f>
        <v>0</v>
      </c>
      <c r="BJ318" s="22" t="s">
        <v>80</v>
      </c>
      <c r="BK318" s="230">
        <f>ROUND(I318*H318,2)</f>
        <v>0</v>
      </c>
      <c r="BL318" s="22" t="s">
        <v>139</v>
      </c>
      <c r="BM318" s="22" t="s">
        <v>580</v>
      </c>
    </row>
    <row r="319" s="1" customFormat="1">
      <c r="B319" s="44"/>
      <c r="C319" s="72"/>
      <c r="D319" s="235" t="s">
        <v>188</v>
      </c>
      <c r="E319" s="72"/>
      <c r="F319" s="236" t="s">
        <v>581</v>
      </c>
      <c r="G319" s="72"/>
      <c r="H319" s="72"/>
      <c r="I319" s="189"/>
      <c r="J319" s="72"/>
      <c r="K319" s="72"/>
      <c r="L319" s="70"/>
      <c r="M319" s="237"/>
      <c r="N319" s="45"/>
      <c r="O319" s="45"/>
      <c r="P319" s="45"/>
      <c r="Q319" s="45"/>
      <c r="R319" s="45"/>
      <c r="S319" s="45"/>
      <c r="T319" s="93"/>
      <c r="AT319" s="22" t="s">
        <v>188</v>
      </c>
      <c r="AU319" s="22" t="s">
        <v>82</v>
      </c>
    </row>
    <row r="320" s="1" customFormat="1" ht="16.5" customHeight="1">
      <c r="B320" s="44"/>
      <c r="C320" s="261" t="s">
        <v>582</v>
      </c>
      <c r="D320" s="261" t="s">
        <v>325</v>
      </c>
      <c r="E320" s="262" t="s">
        <v>583</v>
      </c>
      <c r="F320" s="263" t="s">
        <v>584</v>
      </c>
      <c r="G320" s="264" t="s">
        <v>448</v>
      </c>
      <c r="H320" s="265">
        <v>6</v>
      </c>
      <c r="I320" s="266"/>
      <c r="J320" s="267">
        <f>ROUND(I320*H320,2)</f>
        <v>0</v>
      </c>
      <c r="K320" s="263" t="s">
        <v>129</v>
      </c>
      <c r="L320" s="268"/>
      <c r="M320" s="269" t="s">
        <v>21</v>
      </c>
      <c r="N320" s="270" t="s">
        <v>43</v>
      </c>
      <c r="O320" s="45"/>
      <c r="P320" s="228">
        <f>O320*H320</f>
        <v>0</v>
      </c>
      <c r="Q320" s="228">
        <v>0.097000000000000003</v>
      </c>
      <c r="R320" s="228">
        <f>Q320*H320</f>
        <v>0.58200000000000007</v>
      </c>
      <c r="S320" s="228">
        <v>0</v>
      </c>
      <c r="T320" s="229">
        <f>S320*H320</f>
        <v>0</v>
      </c>
      <c r="AR320" s="22" t="s">
        <v>159</v>
      </c>
      <c r="AT320" s="22" t="s">
        <v>325</v>
      </c>
      <c r="AU320" s="22" t="s">
        <v>82</v>
      </c>
      <c r="AY320" s="22" t="s">
        <v>122</v>
      </c>
      <c r="BE320" s="230">
        <f>IF(N320="základní",J320,0)</f>
        <v>0</v>
      </c>
      <c r="BF320" s="230">
        <f>IF(N320="snížená",J320,0)</f>
        <v>0</v>
      </c>
      <c r="BG320" s="230">
        <f>IF(N320="zákl. přenesená",J320,0)</f>
        <v>0</v>
      </c>
      <c r="BH320" s="230">
        <f>IF(N320="sníž. přenesená",J320,0)</f>
        <v>0</v>
      </c>
      <c r="BI320" s="230">
        <f>IF(N320="nulová",J320,0)</f>
        <v>0</v>
      </c>
      <c r="BJ320" s="22" t="s">
        <v>80</v>
      </c>
      <c r="BK320" s="230">
        <f>ROUND(I320*H320,2)</f>
        <v>0</v>
      </c>
      <c r="BL320" s="22" t="s">
        <v>139</v>
      </c>
      <c r="BM320" s="22" t="s">
        <v>585</v>
      </c>
    </row>
    <row r="321" s="1" customFormat="1" ht="16.5" customHeight="1">
      <c r="B321" s="44"/>
      <c r="C321" s="261" t="s">
        <v>586</v>
      </c>
      <c r="D321" s="261" t="s">
        <v>325</v>
      </c>
      <c r="E321" s="262" t="s">
        <v>587</v>
      </c>
      <c r="F321" s="263" t="s">
        <v>588</v>
      </c>
      <c r="G321" s="264" t="s">
        <v>448</v>
      </c>
      <c r="H321" s="265">
        <v>6</v>
      </c>
      <c r="I321" s="266"/>
      <c r="J321" s="267">
        <f>ROUND(I321*H321,2)</f>
        <v>0</v>
      </c>
      <c r="K321" s="263" t="s">
        <v>129</v>
      </c>
      <c r="L321" s="268"/>
      <c r="M321" s="269" t="s">
        <v>21</v>
      </c>
      <c r="N321" s="270" t="s">
        <v>43</v>
      </c>
      <c r="O321" s="45"/>
      <c r="P321" s="228">
        <f>O321*H321</f>
        <v>0</v>
      </c>
      <c r="Q321" s="228">
        <v>0.111</v>
      </c>
      <c r="R321" s="228">
        <f>Q321*H321</f>
        <v>0.66600000000000004</v>
      </c>
      <c r="S321" s="228">
        <v>0</v>
      </c>
      <c r="T321" s="229">
        <f>S321*H321</f>
        <v>0</v>
      </c>
      <c r="AR321" s="22" t="s">
        <v>159</v>
      </c>
      <c r="AT321" s="22" t="s">
        <v>325</v>
      </c>
      <c r="AU321" s="22" t="s">
        <v>82</v>
      </c>
      <c r="AY321" s="22" t="s">
        <v>122</v>
      </c>
      <c r="BE321" s="230">
        <f>IF(N321="základní",J321,0)</f>
        <v>0</v>
      </c>
      <c r="BF321" s="230">
        <f>IF(N321="snížená",J321,0)</f>
        <v>0</v>
      </c>
      <c r="BG321" s="230">
        <f>IF(N321="zákl. přenesená",J321,0)</f>
        <v>0</v>
      </c>
      <c r="BH321" s="230">
        <f>IF(N321="sníž. přenesená",J321,0)</f>
        <v>0</v>
      </c>
      <c r="BI321" s="230">
        <f>IF(N321="nulová",J321,0)</f>
        <v>0</v>
      </c>
      <c r="BJ321" s="22" t="s">
        <v>80</v>
      </c>
      <c r="BK321" s="230">
        <f>ROUND(I321*H321,2)</f>
        <v>0</v>
      </c>
      <c r="BL321" s="22" t="s">
        <v>139</v>
      </c>
      <c r="BM321" s="22" t="s">
        <v>589</v>
      </c>
    </row>
    <row r="322" s="1" customFormat="1" ht="16.5" customHeight="1">
      <c r="B322" s="44"/>
      <c r="C322" s="219" t="s">
        <v>590</v>
      </c>
      <c r="D322" s="219" t="s">
        <v>125</v>
      </c>
      <c r="E322" s="220" t="s">
        <v>591</v>
      </c>
      <c r="F322" s="221" t="s">
        <v>592</v>
      </c>
      <c r="G322" s="222" t="s">
        <v>448</v>
      </c>
      <c r="H322" s="223">
        <v>6</v>
      </c>
      <c r="I322" s="224"/>
      <c r="J322" s="225">
        <f>ROUND(I322*H322,2)</f>
        <v>0</v>
      </c>
      <c r="K322" s="221" t="s">
        <v>129</v>
      </c>
      <c r="L322" s="70"/>
      <c r="M322" s="226" t="s">
        <v>21</v>
      </c>
      <c r="N322" s="227" t="s">
        <v>43</v>
      </c>
      <c r="O322" s="45"/>
      <c r="P322" s="228">
        <f>O322*H322</f>
        <v>0</v>
      </c>
      <c r="Q322" s="228">
        <v>0</v>
      </c>
      <c r="R322" s="228">
        <f>Q322*H322</f>
        <v>0</v>
      </c>
      <c r="S322" s="228">
        <v>0.050000000000000003</v>
      </c>
      <c r="T322" s="229">
        <f>S322*H322</f>
        <v>0.30000000000000004</v>
      </c>
      <c r="AR322" s="22" t="s">
        <v>139</v>
      </c>
      <c r="AT322" s="22" t="s">
        <v>125</v>
      </c>
      <c r="AU322" s="22" t="s">
        <v>82</v>
      </c>
      <c r="AY322" s="22" t="s">
        <v>122</v>
      </c>
      <c r="BE322" s="230">
        <f>IF(N322="základní",J322,0)</f>
        <v>0</v>
      </c>
      <c r="BF322" s="230">
        <f>IF(N322="snížená",J322,0)</f>
        <v>0</v>
      </c>
      <c r="BG322" s="230">
        <f>IF(N322="zákl. přenesená",J322,0)</f>
        <v>0</v>
      </c>
      <c r="BH322" s="230">
        <f>IF(N322="sníž. přenesená",J322,0)</f>
        <v>0</v>
      </c>
      <c r="BI322" s="230">
        <f>IF(N322="nulová",J322,0)</f>
        <v>0</v>
      </c>
      <c r="BJ322" s="22" t="s">
        <v>80</v>
      </c>
      <c r="BK322" s="230">
        <f>ROUND(I322*H322,2)</f>
        <v>0</v>
      </c>
      <c r="BL322" s="22" t="s">
        <v>139</v>
      </c>
      <c r="BM322" s="22" t="s">
        <v>593</v>
      </c>
    </row>
    <row r="323" s="1" customFormat="1" ht="25.5" customHeight="1">
      <c r="B323" s="44"/>
      <c r="C323" s="219" t="s">
        <v>594</v>
      </c>
      <c r="D323" s="219" t="s">
        <v>125</v>
      </c>
      <c r="E323" s="220" t="s">
        <v>595</v>
      </c>
      <c r="F323" s="221" t="s">
        <v>596</v>
      </c>
      <c r="G323" s="222" t="s">
        <v>448</v>
      </c>
      <c r="H323" s="223">
        <v>6</v>
      </c>
      <c r="I323" s="224"/>
      <c r="J323" s="225">
        <f>ROUND(I323*H323,2)</f>
        <v>0</v>
      </c>
      <c r="K323" s="221" t="s">
        <v>129</v>
      </c>
      <c r="L323" s="70"/>
      <c r="M323" s="226" t="s">
        <v>21</v>
      </c>
      <c r="N323" s="227" t="s">
        <v>43</v>
      </c>
      <c r="O323" s="45"/>
      <c r="P323" s="228">
        <f>O323*H323</f>
        <v>0</v>
      </c>
      <c r="Q323" s="228">
        <v>0.21734000000000001</v>
      </c>
      <c r="R323" s="228">
        <f>Q323*H323</f>
        <v>1.3040400000000001</v>
      </c>
      <c r="S323" s="228">
        <v>0</v>
      </c>
      <c r="T323" s="229">
        <f>S323*H323</f>
        <v>0</v>
      </c>
      <c r="AR323" s="22" t="s">
        <v>139</v>
      </c>
      <c r="AT323" s="22" t="s">
        <v>125</v>
      </c>
      <c r="AU323" s="22" t="s">
        <v>82</v>
      </c>
      <c r="AY323" s="22" t="s">
        <v>122</v>
      </c>
      <c r="BE323" s="230">
        <f>IF(N323="základní",J323,0)</f>
        <v>0</v>
      </c>
      <c r="BF323" s="230">
        <f>IF(N323="snížená",J323,0)</f>
        <v>0</v>
      </c>
      <c r="BG323" s="230">
        <f>IF(N323="zákl. přenesená",J323,0)</f>
        <v>0</v>
      </c>
      <c r="BH323" s="230">
        <f>IF(N323="sníž. přenesená",J323,0)</f>
        <v>0</v>
      </c>
      <c r="BI323" s="230">
        <f>IF(N323="nulová",J323,0)</f>
        <v>0</v>
      </c>
      <c r="BJ323" s="22" t="s">
        <v>80</v>
      </c>
      <c r="BK323" s="230">
        <f>ROUND(I323*H323,2)</f>
        <v>0</v>
      </c>
      <c r="BL323" s="22" t="s">
        <v>139</v>
      </c>
      <c r="BM323" s="22" t="s">
        <v>597</v>
      </c>
    </row>
    <row r="324" s="1" customFormat="1">
      <c r="B324" s="44"/>
      <c r="C324" s="72"/>
      <c r="D324" s="235" t="s">
        <v>188</v>
      </c>
      <c r="E324" s="72"/>
      <c r="F324" s="236" t="s">
        <v>598</v>
      </c>
      <c r="G324" s="72"/>
      <c r="H324" s="72"/>
      <c r="I324" s="189"/>
      <c r="J324" s="72"/>
      <c r="K324" s="72"/>
      <c r="L324" s="70"/>
      <c r="M324" s="237"/>
      <c r="N324" s="45"/>
      <c r="O324" s="45"/>
      <c r="P324" s="45"/>
      <c r="Q324" s="45"/>
      <c r="R324" s="45"/>
      <c r="S324" s="45"/>
      <c r="T324" s="93"/>
      <c r="AT324" s="22" t="s">
        <v>188</v>
      </c>
      <c r="AU324" s="22" t="s">
        <v>82</v>
      </c>
    </row>
    <row r="325" s="1" customFormat="1" ht="16.5" customHeight="1">
      <c r="B325" s="44"/>
      <c r="C325" s="261" t="s">
        <v>599</v>
      </c>
      <c r="D325" s="261" t="s">
        <v>325</v>
      </c>
      <c r="E325" s="262" t="s">
        <v>600</v>
      </c>
      <c r="F325" s="263" t="s">
        <v>601</v>
      </c>
      <c r="G325" s="264" t="s">
        <v>448</v>
      </c>
      <c r="H325" s="265">
        <v>6</v>
      </c>
      <c r="I325" s="266"/>
      <c r="J325" s="267">
        <f>ROUND(I325*H325,2)</f>
        <v>0</v>
      </c>
      <c r="K325" s="263" t="s">
        <v>129</v>
      </c>
      <c r="L325" s="268"/>
      <c r="M325" s="269" t="s">
        <v>21</v>
      </c>
      <c r="N325" s="270" t="s">
        <v>43</v>
      </c>
      <c r="O325" s="45"/>
      <c r="P325" s="228">
        <f>O325*H325</f>
        <v>0</v>
      </c>
      <c r="Q325" s="228">
        <v>0.050599999999999999</v>
      </c>
      <c r="R325" s="228">
        <f>Q325*H325</f>
        <v>0.30359999999999998</v>
      </c>
      <c r="S325" s="228">
        <v>0</v>
      </c>
      <c r="T325" s="229">
        <f>S325*H325</f>
        <v>0</v>
      </c>
      <c r="AR325" s="22" t="s">
        <v>159</v>
      </c>
      <c r="AT325" s="22" t="s">
        <v>325</v>
      </c>
      <c r="AU325" s="22" t="s">
        <v>82</v>
      </c>
      <c r="AY325" s="22" t="s">
        <v>122</v>
      </c>
      <c r="BE325" s="230">
        <f>IF(N325="základní",J325,0)</f>
        <v>0</v>
      </c>
      <c r="BF325" s="230">
        <f>IF(N325="snížená",J325,0)</f>
        <v>0</v>
      </c>
      <c r="BG325" s="230">
        <f>IF(N325="zákl. přenesená",J325,0)</f>
        <v>0</v>
      </c>
      <c r="BH325" s="230">
        <f>IF(N325="sníž. přenesená",J325,0)</f>
        <v>0</v>
      </c>
      <c r="BI325" s="230">
        <f>IF(N325="nulová",J325,0)</f>
        <v>0</v>
      </c>
      <c r="BJ325" s="22" t="s">
        <v>80</v>
      </c>
      <c r="BK325" s="230">
        <f>ROUND(I325*H325,2)</f>
        <v>0</v>
      </c>
      <c r="BL325" s="22" t="s">
        <v>139</v>
      </c>
      <c r="BM325" s="22" t="s">
        <v>602</v>
      </c>
    </row>
    <row r="326" s="1" customFormat="1" ht="16.5" customHeight="1">
      <c r="B326" s="44"/>
      <c r="C326" s="261" t="s">
        <v>603</v>
      </c>
      <c r="D326" s="261" t="s">
        <v>325</v>
      </c>
      <c r="E326" s="262" t="s">
        <v>604</v>
      </c>
      <c r="F326" s="263" t="s">
        <v>605</v>
      </c>
      <c r="G326" s="264" t="s">
        <v>448</v>
      </c>
      <c r="H326" s="265">
        <v>6</v>
      </c>
      <c r="I326" s="266"/>
      <c r="J326" s="267">
        <f>ROUND(I326*H326,2)</f>
        <v>0</v>
      </c>
      <c r="K326" s="263" t="s">
        <v>129</v>
      </c>
      <c r="L326" s="268"/>
      <c r="M326" s="269" t="s">
        <v>21</v>
      </c>
      <c r="N326" s="270" t="s">
        <v>43</v>
      </c>
      <c r="O326" s="45"/>
      <c r="P326" s="228">
        <f>O326*H326</f>
        <v>0</v>
      </c>
      <c r="Q326" s="228">
        <v>0.0085000000000000006</v>
      </c>
      <c r="R326" s="228">
        <f>Q326*H326</f>
        <v>0.051000000000000004</v>
      </c>
      <c r="S326" s="228">
        <v>0</v>
      </c>
      <c r="T326" s="229">
        <f>S326*H326</f>
        <v>0</v>
      </c>
      <c r="AR326" s="22" t="s">
        <v>159</v>
      </c>
      <c r="AT326" s="22" t="s">
        <v>325</v>
      </c>
      <c r="AU326" s="22" t="s">
        <v>82</v>
      </c>
      <c r="AY326" s="22" t="s">
        <v>122</v>
      </c>
      <c r="BE326" s="230">
        <f>IF(N326="základní",J326,0)</f>
        <v>0</v>
      </c>
      <c r="BF326" s="230">
        <f>IF(N326="snížená",J326,0)</f>
        <v>0</v>
      </c>
      <c r="BG326" s="230">
        <f>IF(N326="zákl. přenesená",J326,0)</f>
        <v>0</v>
      </c>
      <c r="BH326" s="230">
        <f>IF(N326="sníž. přenesená",J326,0)</f>
        <v>0</v>
      </c>
      <c r="BI326" s="230">
        <f>IF(N326="nulová",J326,0)</f>
        <v>0</v>
      </c>
      <c r="BJ326" s="22" t="s">
        <v>80</v>
      </c>
      <c r="BK326" s="230">
        <f>ROUND(I326*H326,2)</f>
        <v>0</v>
      </c>
      <c r="BL326" s="22" t="s">
        <v>139</v>
      </c>
      <c r="BM326" s="22" t="s">
        <v>606</v>
      </c>
    </row>
    <row r="327" s="1" customFormat="1" ht="16.5" customHeight="1">
      <c r="B327" s="44"/>
      <c r="C327" s="219" t="s">
        <v>607</v>
      </c>
      <c r="D327" s="219" t="s">
        <v>125</v>
      </c>
      <c r="E327" s="220" t="s">
        <v>608</v>
      </c>
      <c r="F327" s="221" t="s">
        <v>609</v>
      </c>
      <c r="G327" s="222" t="s">
        <v>448</v>
      </c>
      <c r="H327" s="223">
        <v>12</v>
      </c>
      <c r="I327" s="224"/>
      <c r="J327" s="225">
        <f>ROUND(I327*H327,2)</f>
        <v>0</v>
      </c>
      <c r="K327" s="221" t="s">
        <v>129</v>
      </c>
      <c r="L327" s="70"/>
      <c r="M327" s="226" t="s">
        <v>21</v>
      </c>
      <c r="N327" s="227" t="s">
        <v>43</v>
      </c>
      <c r="O327" s="45"/>
      <c r="P327" s="228">
        <f>O327*H327</f>
        <v>0</v>
      </c>
      <c r="Q327" s="228">
        <v>0.42368</v>
      </c>
      <c r="R327" s="228">
        <f>Q327*H327</f>
        <v>5.0841599999999998</v>
      </c>
      <c r="S327" s="228">
        <v>0</v>
      </c>
      <c r="T327" s="229">
        <f>S327*H327</f>
        <v>0</v>
      </c>
      <c r="AR327" s="22" t="s">
        <v>139</v>
      </c>
      <c r="AT327" s="22" t="s">
        <v>125</v>
      </c>
      <c r="AU327" s="22" t="s">
        <v>82</v>
      </c>
      <c r="AY327" s="22" t="s">
        <v>122</v>
      </c>
      <c r="BE327" s="230">
        <f>IF(N327="základní",J327,0)</f>
        <v>0</v>
      </c>
      <c r="BF327" s="230">
        <f>IF(N327="snížená",J327,0)</f>
        <v>0</v>
      </c>
      <c r="BG327" s="230">
        <f>IF(N327="zákl. přenesená",J327,0)</f>
        <v>0</v>
      </c>
      <c r="BH327" s="230">
        <f>IF(N327="sníž. přenesená",J327,0)</f>
        <v>0</v>
      </c>
      <c r="BI327" s="230">
        <f>IF(N327="nulová",J327,0)</f>
        <v>0</v>
      </c>
      <c r="BJ327" s="22" t="s">
        <v>80</v>
      </c>
      <c r="BK327" s="230">
        <f>ROUND(I327*H327,2)</f>
        <v>0</v>
      </c>
      <c r="BL327" s="22" t="s">
        <v>139</v>
      </c>
      <c r="BM327" s="22" t="s">
        <v>610</v>
      </c>
    </row>
    <row r="328" s="1" customFormat="1">
      <c r="B328" s="44"/>
      <c r="C328" s="72"/>
      <c r="D328" s="235" t="s">
        <v>188</v>
      </c>
      <c r="E328" s="72"/>
      <c r="F328" s="236" t="s">
        <v>611</v>
      </c>
      <c r="G328" s="72"/>
      <c r="H328" s="72"/>
      <c r="I328" s="189"/>
      <c r="J328" s="72"/>
      <c r="K328" s="72"/>
      <c r="L328" s="70"/>
      <c r="M328" s="237"/>
      <c r="N328" s="45"/>
      <c r="O328" s="45"/>
      <c r="P328" s="45"/>
      <c r="Q328" s="45"/>
      <c r="R328" s="45"/>
      <c r="S328" s="45"/>
      <c r="T328" s="93"/>
      <c r="AT328" s="22" t="s">
        <v>188</v>
      </c>
      <c r="AU328" s="22" t="s">
        <v>82</v>
      </c>
    </row>
    <row r="329" s="1" customFormat="1" ht="16.5" customHeight="1">
      <c r="B329" s="44"/>
      <c r="C329" s="219" t="s">
        <v>612</v>
      </c>
      <c r="D329" s="219" t="s">
        <v>125</v>
      </c>
      <c r="E329" s="220" t="s">
        <v>613</v>
      </c>
      <c r="F329" s="221" t="s">
        <v>614</v>
      </c>
      <c r="G329" s="222" t="s">
        <v>448</v>
      </c>
      <c r="H329" s="223">
        <v>7</v>
      </c>
      <c r="I329" s="224"/>
      <c r="J329" s="225">
        <f>ROUND(I329*H329,2)</f>
        <v>0</v>
      </c>
      <c r="K329" s="221" t="s">
        <v>129</v>
      </c>
      <c r="L329" s="70"/>
      <c r="M329" s="226" t="s">
        <v>21</v>
      </c>
      <c r="N329" s="227" t="s">
        <v>43</v>
      </c>
      <c r="O329" s="45"/>
      <c r="P329" s="228">
        <f>O329*H329</f>
        <v>0</v>
      </c>
      <c r="Q329" s="228">
        <v>0.42080000000000001</v>
      </c>
      <c r="R329" s="228">
        <f>Q329*H329</f>
        <v>2.9456000000000002</v>
      </c>
      <c r="S329" s="228">
        <v>0</v>
      </c>
      <c r="T329" s="229">
        <f>S329*H329</f>
        <v>0</v>
      </c>
      <c r="AR329" s="22" t="s">
        <v>139</v>
      </c>
      <c r="AT329" s="22" t="s">
        <v>125</v>
      </c>
      <c r="AU329" s="22" t="s">
        <v>82</v>
      </c>
      <c r="AY329" s="22" t="s">
        <v>122</v>
      </c>
      <c r="BE329" s="230">
        <f>IF(N329="základní",J329,0)</f>
        <v>0</v>
      </c>
      <c r="BF329" s="230">
        <f>IF(N329="snížená",J329,0)</f>
        <v>0</v>
      </c>
      <c r="BG329" s="230">
        <f>IF(N329="zákl. přenesená",J329,0)</f>
        <v>0</v>
      </c>
      <c r="BH329" s="230">
        <f>IF(N329="sníž. přenesená",J329,0)</f>
        <v>0</v>
      </c>
      <c r="BI329" s="230">
        <f>IF(N329="nulová",J329,0)</f>
        <v>0</v>
      </c>
      <c r="BJ329" s="22" t="s">
        <v>80</v>
      </c>
      <c r="BK329" s="230">
        <f>ROUND(I329*H329,2)</f>
        <v>0</v>
      </c>
      <c r="BL329" s="22" t="s">
        <v>139</v>
      </c>
      <c r="BM329" s="22" t="s">
        <v>615</v>
      </c>
    </row>
    <row r="330" s="1" customFormat="1">
      <c r="B330" s="44"/>
      <c r="C330" s="72"/>
      <c r="D330" s="235" t="s">
        <v>188</v>
      </c>
      <c r="E330" s="72"/>
      <c r="F330" s="236" t="s">
        <v>611</v>
      </c>
      <c r="G330" s="72"/>
      <c r="H330" s="72"/>
      <c r="I330" s="189"/>
      <c r="J330" s="72"/>
      <c r="K330" s="72"/>
      <c r="L330" s="70"/>
      <c r="M330" s="237"/>
      <c r="N330" s="45"/>
      <c r="O330" s="45"/>
      <c r="P330" s="45"/>
      <c r="Q330" s="45"/>
      <c r="R330" s="45"/>
      <c r="S330" s="45"/>
      <c r="T330" s="93"/>
      <c r="AT330" s="22" t="s">
        <v>188</v>
      </c>
      <c r="AU330" s="22" t="s">
        <v>82</v>
      </c>
    </row>
    <row r="331" s="1" customFormat="1" ht="25.5" customHeight="1">
      <c r="B331" s="44"/>
      <c r="C331" s="219" t="s">
        <v>616</v>
      </c>
      <c r="D331" s="219" t="s">
        <v>125</v>
      </c>
      <c r="E331" s="220" t="s">
        <v>617</v>
      </c>
      <c r="F331" s="221" t="s">
        <v>618</v>
      </c>
      <c r="G331" s="222" t="s">
        <v>448</v>
      </c>
      <c r="H331" s="223">
        <v>14</v>
      </c>
      <c r="I331" s="224"/>
      <c r="J331" s="225">
        <f>ROUND(I331*H331,2)</f>
        <v>0</v>
      </c>
      <c r="K331" s="221" t="s">
        <v>129</v>
      </c>
      <c r="L331" s="70"/>
      <c r="M331" s="226" t="s">
        <v>21</v>
      </c>
      <c r="N331" s="227" t="s">
        <v>43</v>
      </c>
      <c r="O331" s="45"/>
      <c r="P331" s="228">
        <f>O331*H331</f>
        <v>0</v>
      </c>
      <c r="Q331" s="228">
        <v>0.31108000000000002</v>
      </c>
      <c r="R331" s="228">
        <f>Q331*H331</f>
        <v>4.3551200000000003</v>
      </c>
      <c r="S331" s="228">
        <v>0</v>
      </c>
      <c r="T331" s="229">
        <f>S331*H331</f>
        <v>0</v>
      </c>
      <c r="AR331" s="22" t="s">
        <v>139</v>
      </c>
      <c r="AT331" s="22" t="s">
        <v>125</v>
      </c>
      <c r="AU331" s="22" t="s">
        <v>82</v>
      </c>
      <c r="AY331" s="22" t="s">
        <v>122</v>
      </c>
      <c r="BE331" s="230">
        <f>IF(N331="základní",J331,0)</f>
        <v>0</v>
      </c>
      <c r="BF331" s="230">
        <f>IF(N331="snížená",J331,0)</f>
        <v>0</v>
      </c>
      <c r="BG331" s="230">
        <f>IF(N331="zákl. přenesená",J331,0)</f>
        <v>0</v>
      </c>
      <c r="BH331" s="230">
        <f>IF(N331="sníž. přenesená",J331,0)</f>
        <v>0</v>
      </c>
      <c r="BI331" s="230">
        <f>IF(N331="nulová",J331,0)</f>
        <v>0</v>
      </c>
      <c r="BJ331" s="22" t="s">
        <v>80</v>
      </c>
      <c r="BK331" s="230">
        <f>ROUND(I331*H331,2)</f>
        <v>0</v>
      </c>
      <c r="BL331" s="22" t="s">
        <v>139</v>
      </c>
      <c r="BM331" s="22" t="s">
        <v>619</v>
      </c>
    </row>
    <row r="332" s="1" customFormat="1">
      <c r="B332" s="44"/>
      <c r="C332" s="72"/>
      <c r="D332" s="235" t="s">
        <v>188</v>
      </c>
      <c r="E332" s="72"/>
      <c r="F332" s="236" t="s">
        <v>611</v>
      </c>
      <c r="G332" s="72"/>
      <c r="H332" s="72"/>
      <c r="I332" s="189"/>
      <c r="J332" s="72"/>
      <c r="K332" s="72"/>
      <c r="L332" s="70"/>
      <c r="M332" s="237"/>
      <c r="N332" s="45"/>
      <c r="O332" s="45"/>
      <c r="P332" s="45"/>
      <c r="Q332" s="45"/>
      <c r="R332" s="45"/>
      <c r="S332" s="45"/>
      <c r="T332" s="93"/>
      <c r="AT332" s="22" t="s">
        <v>188</v>
      </c>
      <c r="AU332" s="22" t="s">
        <v>82</v>
      </c>
    </row>
    <row r="333" s="1" customFormat="1" ht="16.5" customHeight="1">
      <c r="B333" s="44"/>
      <c r="C333" s="219" t="s">
        <v>620</v>
      </c>
      <c r="D333" s="219" t="s">
        <v>125</v>
      </c>
      <c r="E333" s="220" t="s">
        <v>621</v>
      </c>
      <c r="F333" s="221" t="s">
        <v>622</v>
      </c>
      <c r="G333" s="222" t="s">
        <v>223</v>
      </c>
      <c r="H333" s="223">
        <v>10</v>
      </c>
      <c r="I333" s="224"/>
      <c r="J333" s="225">
        <f>ROUND(I333*H333,2)</f>
        <v>0</v>
      </c>
      <c r="K333" s="221" t="s">
        <v>129</v>
      </c>
      <c r="L333" s="70"/>
      <c r="M333" s="226" t="s">
        <v>21</v>
      </c>
      <c r="N333" s="227" t="s">
        <v>43</v>
      </c>
      <c r="O333" s="45"/>
      <c r="P333" s="228">
        <f>O333*H333</f>
        <v>0</v>
      </c>
      <c r="Q333" s="228">
        <v>0.00019000000000000001</v>
      </c>
      <c r="R333" s="228">
        <f>Q333*H333</f>
        <v>0.0019000000000000002</v>
      </c>
      <c r="S333" s="228">
        <v>0</v>
      </c>
      <c r="T333" s="229">
        <f>S333*H333</f>
        <v>0</v>
      </c>
      <c r="AR333" s="22" t="s">
        <v>139</v>
      </c>
      <c r="AT333" s="22" t="s">
        <v>125</v>
      </c>
      <c r="AU333" s="22" t="s">
        <v>82</v>
      </c>
      <c r="AY333" s="22" t="s">
        <v>122</v>
      </c>
      <c r="BE333" s="230">
        <f>IF(N333="základní",J333,0)</f>
        <v>0</v>
      </c>
      <c r="BF333" s="230">
        <f>IF(N333="snížená",J333,0)</f>
        <v>0</v>
      </c>
      <c r="BG333" s="230">
        <f>IF(N333="zákl. přenesená",J333,0)</f>
        <v>0</v>
      </c>
      <c r="BH333" s="230">
        <f>IF(N333="sníž. přenesená",J333,0)</f>
        <v>0</v>
      </c>
      <c r="BI333" s="230">
        <f>IF(N333="nulová",J333,0)</f>
        <v>0</v>
      </c>
      <c r="BJ333" s="22" t="s">
        <v>80</v>
      </c>
      <c r="BK333" s="230">
        <f>ROUND(I333*H333,2)</f>
        <v>0</v>
      </c>
      <c r="BL333" s="22" t="s">
        <v>139</v>
      </c>
      <c r="BM333" s="22" t="s">
        <v>623</v>
      </c>
    </row>
    <row r="334" s="1" customFormat="1" ht="16.5" customHeight="1">
      <c r="B334" s="44"/>
      <c r="C334" s="219" t="s">
        <v>624</v>
      </c>
      <c r="D334" s="219" t="s">
        <v>125</v>
      </c>
      <c r="E334" s="220" t="s">
        <v>625</v>
      </c>
      <c r="F334" s="221" t="s">
        <v>626</v>
      </c>
      <c r="G334" s="222" t="s">
        <v>223</v>
      </c>
      <c r="H334" s="223">
        <v>10</v>
      </c>
      <c r="I334" s="224"/>
      <c r="J334" s="225">
        <f>ROUND(I334*H334,2)</f>
        <v>0</v>
      </c>
      <c r="K334" s="221" t="s">
        <v>129</v>
      </c>
      <c r="L334" s="70"/>
      <c r="M334" s="226" t="s">
        <v>21</v>
      </c>
      <c r="N334" s="227" t="s">
        <v>43</v>
      </c>
      <c r="O334" s="45"/>
      <c r="P334" s="228">
        <f>O334*H334</f>
        <v>0</v>
      </c>
      <c r="Q334" s="228">
        <v>0.00012999999999999999</v>
      </c>
      <c r="R334" s="228">
        <f>Q334*H334</f>
        <v>0.0012999999999999999</v>
      </c>
      <c r="S334" s="228">
        <v>0</v>
      </c>
      <c r="T334" s="229">
        <f>S334*H334</f>
        <v>0</v>
      </c>
      <c r="AR334" s="22" t="s">
        <v>139</v>
      </c>
      <c r="AT334" s="22" t="s">
        <v>125</v>
      </c>
      <c r="AU334" s="22" t="s">
        <v>82</v>
      </c>
      <c r="AY334" s="22" t="s">
        <v>122</v>
      </c>
      <c r="BE334" s="230">
        <f>IF(N334="základní",J334,0)</f>
        <v>0</v>
      </c>
      <c r="BF334" s="230">
        <f>IF(N334="snížená",J334,0)</f>
        <v>0</v>
      </c>
      <c r="BG334" s="230">
        <f>IF(N334="zákl. přenesená",J334,0)</f>
        <v>0</v>
      </c>
      <c r="BH334" s="230">
        <f>IF(N334="sníž. přenesená",J334,0)</f>
        <v>0</v>
      </c>
      <c r="BI334" s="230">
        <f>IF(N334="nulová",J334,0)</f>
        <v>0</v>
      </c>
      <c r="BJ334" s="22" t="s">
        <v>80</v>
      </c>
      <c r="BK334" s="230">
        <f>ROUND(I334*H334,2)</f>
        <v>0</v>
      </c>
      <c r="BL334" s="22" t="s">
        <v>139</v>
      </c>
      <c r="BM334" s="22" t="s">
        <v>627</v>
      </c>
    </row>
    <row r="335" s="10" customFormat="1" ht="29.88" customHeight="1">
      <c r="B335" s="203"/>
      <c r="C335" s="204"/>
      <c r="D335" s="205" t="s">
        <v>71</v>
      </c>
      <c r="E335" s="217" t="s">
        <v>165</v>
      </c>
      <c r="F335" s="217" t="s">
        <v>628</v>
      </c>
      <c r="G335" s="204"/>
      <c r="H335" s="204"/>
      <c r="I335" s="207"/>
      <c r="J335" s="218">
        <f>BK335</f>
        <v>0</v>
      </c>
      <c r="K335" s="204"/>
      <c r="L335" s="209"/>
      <c r="M335" s="210"/>
      <c r="N335" s="211"/>
      <c r="O335" s="211"/>
      <c r="P335" s="212">
        <f>SUM(P336:P402)</f>
        <v>0</v>
      </c>
      <c r="Q335" s="211"/>
      <c r="R335" s="212">
        <f>SUM(R336:R402)</f>
        <v>348.71693850000003</v>
      </c>
      <c r="S335" s="211"/>
      <c r="T335" s="213">
        <f>SUM(T336:T402)</f>
        <v>0.082000000000000003</v>
      </c>
      <c r="AR335" s="214" t="s">
        <v>80</v>
      </c>
      <c r="AT335" s="215" t="s">
        <v>71</v>
      </c>
      <c r="AU335" s="215" t="s">
        <v>80</v>
      </c>
      <c r="AY335" s="214" t="s">
        <v>122</v>
      </c>
      <c r="BK335" s="216">
        <f>SUM(BK336:BK402)</f>
        <v>0</v>
      </c>
    </row>
    <row r="336" s="1" customFormat="1" ht="25.5" customHeight="1">
      <c r="B336" s="44"/>
      <c r="C336" s="219" t="s">
        <v>629</v>
      </c>
      <c r="D336" s="219" t="s">
        <v>125</v>
      </c>
      <c r="E336" s="220" t="s">
        <v>630</v>
      </c>
      <c r="F336" s="221" t="s">
        <v>631</v>
      </c>
      <c r="G336" s="222" t="s">
        <v>448</v>
      </c>
      <c r="H336" s="223">
        <v>8</v>
      </c>
      <c r="I336" s="224"/>
      <c r="J336" s="225">
        <f>ROUND(I336*H336,2)</f>
        <v>0</v>
      </c>
      <c r="K336" s="221" t="s">
        <v>129</v>
      </c>
      <c r="L336" s="70"/>
      <c r="M336" s="226" t="s">
        <v>21</v>
      </c>
      <c r="N336" s="227" t="s">
        <v>43</v>
      </c>
      <c r="O336" s="45"/>
      <c r="P336" s="228">
        <f>O336*H336</f>
        <v>0</v>
      </c>
      <c r="Q336" s="228">
        <v>0.00069999999999999999</v>
      </c>
      <c r="R336" s="228">
        <f>Q336*H336</f>
        <v>0.0055999999999999999</v>
      </c>
      <c r="S336" s="228">
        <v>0</v>
      </c>
      <c r="T336" s="229">
        <f>S336*H336</f>
        <v>0</v>
      </c>
      <c r="AR336" s="22" t="s">
        <v>139</v>
      </c>
      <c r="AT336" s="22" t="s">
        <v>125</v>
      </c>
      <c r="AU336" s="22" t="s">
        <v>82</v>
      </c>
      <c r="AY336" s="22" t="s">
        <v>122</v>
      </c>
      <c r="BE336" s="230">
        <f>IF(N336="základní",J336,0)</f>
        <v>0</v>
      </c>
      <c r="BF336" s="230">
        <f>IF(N336="snížená",J336,0)</f>
        <v>0</v>
      </c>
      <c r="BG336" s="230">
        <f>IF(N336="zákl. přenesená",J336,0)</f>
        <v>0</v>
      </c>
      <c r="BH336" s="230">
        <f>IF(N336="sníž. přenesená",J336,0)</f>
        <v>0</v>
      </c>
      <c r="BI336" s="230">
        <f>IF(N336="nulová",J336,0)</f>
        <v>0</v>
      </c>
      <c r="BJ336" s="22" t="s">
        <v>80</v>
      </c>
      <c r="BK336" s="230">
        <f>ROUND(I336*H336,2)</f>
        <v>0</v>
      </c>
      <c r="BL336" s="22" t="s">
        <v>139</v>
      </c>
      <c r="BM336" s="22" t="s">
        <v>632</v>
      </c>
    </row>
    <row r="337" s="1" customFormat="1">
      <c r="B337" s="44"/>
      <c r="C337" s="72"/>
      <c r="D337" s="235" t="s">
        <v>188</v>
      </c>
      <c r="E337" s="72"/>
      <c r="F337" s="236" t="s">
        <v>633</v>
      </c>
      <c r="G337" s="72"/>
      <c r="H337" s="72"/>
      <c r="I337" s="189"/>
      <c r="J337" s="72"/>
      <c r="K337" s="72"/>
      <c r="L337" s="70"/>
      <c r="M337" s="237"/>
      <c r="N337" s="45"/>
      <c r="O337" s="45"/>
      <c r="P337" s="45"/>
      <c r="Q337" s="45"/>
      <c r="R337" s="45"/>
      <c r="S337" s="45"/>
      <c r="T337" s="93"/>
      <c r="AT337" s="22" t="s">
        <v>188</v>
      </c>
      <c r="AU337" s="22" t="s">
        <v>82</v>
      </c>
    </row>
    <row r="338" s="11" customFormat="1">
      <c r="B338" s="238"/>
      <c r="C338" s="239"/>
      <c r="D338" s="235" t="s">
        <v>190</v>
      </c>
      <c r="E338" s="240" t="s">
        <v>21</v>
      </c>
      <c r="F338" s="241" t="s">
        <v>634</v>
      </c>
      <c r="G338" s="239"/>
      <c r="H338" s="242">
        <v>8</v>
      </c>
      <c r="I338" s="243"/>
      <c r="J338" s="239"/>
      <c r="K338" s="239"/>
      <c r="L338" s="244"/>
      <c r="M338" s="245"/>
      <c r="N338" s="246"/>
      <c r="O338" s="246"/>
      <c r="P338" s="246"/>
      <c r="Q338" s="246"/>
      <c r="R338" s="246"/>
      <c r="S338" s="246"/>
      <c r="T338" s="247"/>
      <c r="AT338" s="248" t="s">
        <v>190</v>
      </c>
      <c r="AU338" s="248" t="s">
        <v>82</v>
      </c>
      <c r="AV338" s="11" t="s">
        <v>82</v>
      </c>
      <c r="AW338" s="11" t="s">
        <v>35</v>
      </c>
      <c r="AX338" s="11" t="s">
        <v>80</v>
      </c>
      <c r="AY338" s="248" t="s">
        <v>122</v>
      </c>
    </row>
    <row r="339" s="1" customFormat="1" ht="16.5" customHeight="1">
      <c r="B339" s="44"/>
      <c r="C339" s="261" t="s">
        <v>635</v>
      </c>
      <c r="D339" s="261" t="s">
        <v>325</v>
      </c>
      <c r="E339" s="262" t="s">
        <v>636</v>
      </c>
      <c r="F339" s="263" t="s">
        <v>637</v>
      </c>
      <c r="G339" s="264" t="s">
        <v>448</v>
      </c>
      <c r="H339" s="265">
        <v>3</v>
      </c>
      <c r="I339" s="266"/>
      <c r="J339" s="267">
        <f>ROUND(I339*H339,2)</f>
        <v>0</v>
      </c>
      <c r="K339" s="263" t="s">
        <v>129</v>
      </c>
      <c r="L339" s="268"/>
      <c r="M339" s="269" t="s">
        <v>21</v>
      </c>
      <c r="N339" s="270" t="s">
        <v>43</v>
      </c>
      <c r="O339" s="45"/>
      <c r="P339" s="228">
        <f>O339*H339</f>
        <v>0</v>
      </c>
      <c r="Q339" s="228">
        <v>0.0040000000000000001</v>
      </c>
      <c r="R339" s="228">
        <f>Q339*H339</f>
        <v>0.012</v>
      </c>
      <c r="S339" s="228">
        <v>0</v>
      </c>
      <c r="T339" s="229">
        <f>S339*H339</f>
        <v>0</v>
      </c>
      <c r="AR339" s="22" t="s">
        <v>159</v>
      </c>
      <c r="AT339" s="22" t="s">
        <v>325</v>
      </c>
      <c r="AU339" s="22" t="s">
        <v>82</v>
      </c>
      <c r="AY339" s="22" t="s">
        <v>122</v>
      </c>
      <c r="BE339" s="230">
        <f>IF(N339="základní",J339,0)</f>
        <v>0</v>
      </c>
      <c r="BF339" s="230">
        <f>IF(N339="snížená",J339,0)</f>
        <v>0</v>
      </c>
      <c r="BG339" s="230">
        <f>IF(N339="zákl. přenesená",J339,0)</f>
        <v>0</v>
      </c>
      <c r="BH339" s="230">
        <f>IF(N339="sníž. přenesená",J339,0)</f>
        <v>0</v>
      </c>
      <c r="BI339" s="230">
        <f>IF(N339="nulová",J339,0)</f>
        <v>0</v>
      </c>
      <c r="BJ339" s="22" t="s">
        <v>80</v>
      </c>
      <c r="BK339" s="230">
        <f>ROUND(I339*H339,2)</f>
        <v>0</v>
      </c>
      <c r="BL339" s="22" t="s">
        <v>139</v>
      </c>
      <c r="BM339" s="22" t="s">
        <v>638</v>
      </c>
    </row>
    <row r="340" s="1" customFormat="1" ht="16.5" customHeight="1">
      <c r="B340" s="44"/>
      <c r="C340" s="261" t="s">
        <v>639</v>
      </c>
      <c r="D340" s="261" t="s">
        <v>325</v>
      </c>
      <c r="E340" s="262" t="s">
        <v>640</v>
      </c>
      <c r="F340" s="263" t="s">
        <v>641</v>
      </c>
      <c r="G340" s="264" t="s">
        <v>448</v>
      </c>
      <c r="H340" s="265">
        <v>2</v>
      </c>
      <c r="I340" s="266"/>
      <c r="J340" s="267">
        <f>ROUND(I340*H340,2)</f>
        <v>0</v>
      </c>
      <c r="K340" s="263" t="s">
        <v>129</v>
      </c>
      <c r="L340" s="268"/>
      <c r="M340" s="269" t="s">
        <v>21</v>
      </c>
      <c r="N340" s="270" t="s">
        <v>43</v>
      </c>
      <c r="O340" s="45"/>
      <c r="P340" s="228">
        <f>O340*H340</f>
        <v>0</v>
      </c>
      <c r="Q340" s="228">
        <v>0.0025000000000000001</v>
      </c>
      <c r="R340" s="228">
        <f>Q340*H340</f>
        <v>0.0050000000000000001</v>
      </c>
      <c r="S340" s="228">
        <v>0</v>
      </c>
      <c r="T340" s="229">
        <f>S340*H340</f>
        <v>0</v>
      </c>
      <c r="AR340" s="22" t="s">
        <v>159</v>
      </c>
      <c r="AT340" s="22" t="s">
        <v>325</v>
      </c>
      <c r="AU340" s="22" t="s">
        <v>82</v>
      </c>
      <c r="AY340" s="22" t="s">
        <v>122</v>
      </c>
      <c r="BE340" s="230">
        <f>IF(N340="základní",J340,0)</f>
        <v>0</v>
      </c>
      <c r="BF340" s="230">
        <f>IF(N340="snížená",J340,0)</f>
        <v>0</v>
      </c>
      <c r="BG340" s="230">
        <f>IF(N340="zákl. přenesená",J340,0)</f>
        <v>0</v>
      </c>
      <c r="BH340" s="230">
        <f>IF(N340="sníž. přenesená",J340,0)</f>
        <v>0</v>
      </c>
      <c r="BI340" s="230">
        <f>IF(N340="nulová",J340,0)</f>
        <v>0</v>
      </c>
      <c r="BJ340" s="22" t="s">
        <v>80</v>
      </c>
      <c r="BK340" s="230">
        <f>ROUND(I340*H340,2)</f>
        <v>0</v>
      </c>
      <c r="BL340" s="22" t="s">
        <v>139</v>
      </c>
      <c r="BM340" s="22" t="s">
        <v>642</v>
      </c>
    </row>
    <row r="341" s="1" customFormat="1" ht="16.5" customHeight="1">
      <c r="B341" s="44"/>
      <c r="C341" s="261" t="s">
        <v>643</v>
      </c>
      <c r="D341" s="261" t="s">
        <v>325</v>
      </c>
      <c r="E341" s="262" t="s">
        <v>644</v>
      </c>
      <c r="F341" s="263" t="s">
        <v>645</v>
      </c>
      <c r="G341" s="264" t="s">
        <v>448</v>
      </c>
      <c r="H341" s="265">
        <v>2</v>
      </c>
      <c r="I341" s="266"/>
      <c r="J341" s="267">
        <f>ROUND(I341*H341,2)</f>
        <v>0</v>
      </c>
      <c r="K341" s="263" t="s">
        <v>129</v>
      </c>
      <c r="L341" s="268"/>
      <c r="M341" s="269" t="s">
        <v>21</v>
      </c>
      <c r="N341" s="270" t="s">
        <v>43</v>
      </c>
      <c r="O341" s="45"/>
      <c r="P341" s="228">
        <f>O341*H341</f>
        <v>0</v>
      </c>
      <c r="Q341" s="228">
        <v>0.0025999999999999999</v>
      </c>
      <c r="R341" s="228">
        <f>Q341*H341</f>
        <v>0.0051999999999999998</v>
      </c>
      <c r="S341" s="228">
        <v>0</v>
      </c>
      <c r="T341" s="229">
        <f>S341*H341</f>
        <v>0</v>
      </c>
      <c r="AR341" s="22" t="s">
        <v>159</v>
      </c>
      <c r="AT341" s="22" t="s">
        <v>325</v>
      </c>
      <c r="AU341" s="22" t="s">
        <v>82</v>
      </c>
      <c r="AY341" s="22" t="s">
        <v>122</v>
      </c>
      <c r="BE341" s="230">
        <f>IF(N341="základní",J341,0)</f>
        <v>0</v>
      </c>
      <c r="BF341" s="230">
        <f>IF(N341="snížená",J341,0)</f>
        <v>0</v>
      </c>
      <c r="BG341" s="230">
        <f>IF(N341="zákl. přenesená",J341,0)</f>
        <v>0</v>
      </c>
      <c r="BH341" s="230">
        <f>IF(N341="sníž. přenesená",J341,0)</f>
        <v>0</v>
      </c>
      <c r="BI341" s="230">
        <f>IF(N341="nulová",J341,0)</f>
        <v>0</v>
      </c>
      <c r="BJ341" s="22" t="s">
        <v>80</v>
      </c>
      <c r="BK341" s="230">
        <f>ROUND(I341*H341,2)</f>
        <v>0</v>
      </c>
      <c r="BL341" s="22" t="s">
        <v>139</v>
      </c>
      <c r="BM341" s="22" t="s">
        <v>646</v>
      </c>
    </row>
    <row r="342" s="1" customFormat="1" ht="16.5" customHeight="1">
      <c r="B342" s="44"/>
      <c r="C342" s="219" t="s">
        <v>647</v>
      </c>
      <c r="D342" s="219" t="s">
        <v>125</v>
      </c>
      <c r="E342" s="220" t="s">
        <v>648</v>
      </c>
      <c r="F342" s="221" t="s">
        <v>649</v>
      </c>
      <c r="G342" s="222" t="s">
        <v>448</v>
      </c>
      <c r="H342" s="223">
        <v>4</v>
      </c>
      <c r="I342" s="224"/>
      <c r="J342" s="225">
        <f>ROUND(I342*H342,2)</f>
        <v>0</v>
      </c>
      <c r="K342" s="221" t="s">
        <v>129</v>
      </c>
      <c r="L342" s="70"/>
      <c r="M342" s="226" t="s">
        <v>21</v>
      </c>
      <c r="N342" s="227" t="s">
        <v>43</v>
      </c>
      <c r="O342" s="45"/>
      <c r="P342" s="228">
        <f>O342*H342</f>
        <v>0</v>
      </c>
      <c r="Q342" s="228">
        <v>0.10940999999999999</v>
      </c>
      <c r="R342" s="228">
        <f>Q342*H342</f>
        <v>0.43763999999999997</v>
      </c>
      <c r="S342" s="228">
        <v>0</v>
      </c>
      <c r="T342" s="229">
        <f>S342*H342</f>
        <v>0</v>
      </c>
      <c r="AR342" s="22" t="s">
        <v>139</v>
      </c>
      <c r="AT342" s="22" t="s">
        <v>125</v>
      </c>
      <c r="AU342" s="22" t="s">
        <v>82</v>
      </c>
      <c r="AY342" s="22" t="s">
        <v>122</v>
      </c>
      <c r="BE342" s="230">
        <f>IF(N342="základní",J342,0)</f>
        <v>0</v>
      </c>
      <c r="BF342" s="230">
        <f>IF(N342="snížená",J342,0)</f>
        <v>0</v>
      </c>
      <c r="BG342" s="230">
        <f>IF(N342="zákl. přenesená",J342,0)</f>
        <v>0</v>
      </c>
      <c r="BH342" s="230">
        <f>IF(N342="sníž. přenesená",J342,0)</f>
        <v>0</v>
      </c>
      <c r="BI342" s="230">
        <f>IF(N342="nulová",J342,0)</f>
        <v>0</v>
      </c>
      <c r="BJ342" s="22" t="s">
        <v>80</v>
      </c>
      <c r="BK342" s="230">
        <f>ROUND(I342*H342,2)</f>
        <v>0</v>
      </c>
      <c r="BL342" s="22" t="s">
        <v>139</v>
      </c>
      <c r="BM342" s="22" t="s">
        <v>650</v>
      </c>
    </row>
    <row r="343" s="1" customFormat="1">
      <c r="B343" s="44"/>
      <c r="C343" s="72"/>
      <c r="D343" s="235" t="s">
        <v>188</v>
      </c>
      <c r="E343" s="72"/>
      <c r="F343" s="236" t="s">
        <v>651</v>
      </c>
      <c r="G343" s="72"/>
      <c r="H343" s="72"/>
      <c r="I343" s="189"/>
      <c r="J343" s="72"/>
      <c r="K343" s="72"/>
      <c r="L343" s="70"/>
      <c r="M343" s="237"/>
      <c r="N343" s="45"/>
      <c r="O343" s="45"/>
      <c r="P343" s="45"/>
      <c r="Q343" s="45"/>
      <c r="R343" s="45"/>
      <c r="S343" s="45"/>
      <c r="T343" s="93"/>
      <c r="AT343" s="22" t="s">
        <v>188</v>
      </c>
      <c r="AU343" s="22" t="s">
        <v>82</v>
      </c>
    </row>
    <row r="344" s="11" customFormat="1">
      <c r="B344" s="238"/>
      <c r="C344" s="239"/>
      <c r="D344" s="235" t="s">
        <v>190</v>
      </c>
      <c r="E344" s="240" t="s">
        <v>21</v>
      </c>
      <c r="F344" s="241" t="s">
        <v>652</v>
      </c>
      <c r="G344" s="239"/>
      <c r="H344" s="242">
        <v>3</v>
      </c>
      <c r="I344" s="243"/>
      <c r="J344" s="239"/>
      <c r="K344" s="239"/>
      <c r="L344" s="244"/>
      <c r="M344" s="245"/>
      <c r="N344" s="246"/>
      <c r="O344" s="246"/>
      <c r="P344" s="246"/>
      <c r="Q344" s="246"/>
      <c r="R344" s="246"/>
      <c r="S344" s="246"/>
      <c r="T344" s="247"/>
      <c r="AT344" s="248" t="s">
        <v>190</v>
      </c>
      <c r="AU344" s="248" t="s">
        <v>82</v>
      </c>
      <c r="AV344" s="11" t="s">
        <v>82</v>
      </c>
      <c r="AW344" s="11" t="s">
        <v>35</v>
      </c>
      <c r="AX344" s="11" t="s">
        <v>72</v>
      </c>
      <c r="AY344" s="248" t="s">
        <v>122</v>
      </c>
    </row>
    <row r="345" s="11" customFormat="1">
      <c r="B345" s="238"/>
      <c r="C345" s="239"/>
      <c r="D345" s="235" t="s">
        <v>190</v>
      </c>
      <c r="E345" s="240" t="s">
        <v>21</v>
      </c>
      <c r="F345" s="241" t="s">
        <v>653</v>
      </c>
      <c r="G345" s="239"/>
      <c r="H345" s="242">
        <v>1</v>
      </c>
      <c r="I345" s="243"/>
      <c r="J345" s="239"/>
      <c r="K345" s="239"/>
      <c r="L345" s="244"/>
      <c r="M345" s="245"/>
      <c r="N345" s="246"/>
      <c r="O345" s="246"/>
      <c r="P345" s="246"/>
      <c r="Q345" s="246"/>
      <c r="R345" s="246"/>
      <c r="S345" s="246"/>
      <c r="T345" s="247"/>
      <c r="AT345" s="248" t="s">
        <v>190</v>
      </c>
      <c r="AU345" s="248" t="s">
        <v>82</v>
      </c>
      <c r="AV345" s="11" t="s">
        <v>82</v>
      </c>
      <c r="AW345" s="11" t="s">
        <v>35</v>
      </c>
      <c r="AX345" s="11" t="s">
        <v>72</v>
      </c>
      <c r="AY345" s="248" t="s">
        <v>122</v>
      </c>
    </row>
    <row r="346" s="12" customFormat="1">
      <c r="B346" s="249"/>
      <c r="C346" s="250"/>
      <c r="D346" s="235" t="s">
        <v>190</v>
      </c>
      <c r="E346" s="251" t="s">
        <v>21</v>
      </c>
      <c r="F346" s="252" t="s">
        <v>202</v>
      </c>
      <c r="G346" s="250"/>
      <c r="H346" s="253">
        <v>4</v>
      </c>
      <c r="I346" s="254"/>
      <c r="J346" s="250"/>
      <c r="K346" s="250"/>
      <c r="L346" s="255"/>
      <c r="M346" s="256"/>
      <c r="N346" s="257"/>
      <c r="O346" s="257"/>
      <c r="P346" s="257"/>
      <c r="Q346" s="257"/>
      <c r="R346" s="257"/>
      <c r="S346" s="257"/>
      <c r="T346" s="258"/>
      <c r="AT346" s="259" t="s">
        <v>190</v>
      </c>
      <c r="AU346" s="259" t="s">
        <v>82</v>
      </c>
      <c r="AV346" s="12" t="s">
        <v>139</v>
      </c>
      <c r="AW346" s="12" t="s">
        <v>35</v>
      </c>
      <c r="AX346" s="12" t="s">
        <v>80</v>
      </c>
      <c r="AY346" s="259" t="s">
        <v>122</v>
      </c>
    </row>
    <row r="347" s="1" customFormat="1" ht="16.5" customHeight="1">
      <c r="B347" s="44"/>
      <c r="C347" s="261" t="s">
        <v>654</v>
      </c>
      <c r="D347" s="261" t="s">
        <v>325</v>
      </c>
      <c r="E347" s="262" t="s">
        <v>655</v>
      </c>
      <c r="F347" s="263" t="s">
        <v>656</v>
      </c>
      <c r="G347" s="264" t="s">
        <v>448</v>
      </c>
      <c r="H347" s="265">
        <v>3</v>
      </c>
      <c r="I347" s="266"/>
      <c r="J347" s="267">
        <f>ROUND(I347*H347,2)</f>
        <v>0</v>
      </c>
      <c r="K347" s="263" t="s">
        <v>129</v>
      </c>
      <c r="L347" s="268"/>
      <c r="M347" s="269" t="s">
        <v>21</v>
      </c>
      <c r="N347" s="270" t="s">
        <v>43</v>
      </c>
      <c r="O347" s="45"/>
      <c r="P347" s="228">
        <f>O347*H347</f>
        <v>0</v>
      </c>
      <c r="Q347" s="228">
        <v>0.0061000000000000004</v>
      </c>
      <c r="R347" s="228">
        <f>Q347*H347</f>
        <v>0.0183</v>
      </c>
      <c r="S347" s="228">
        <v>0</v>
      </c>
      <c r="T347" s="229">
        <f>S347*H347</f>
        <v>0</v>
      </c>
      <c r="AR347" s="22" t="s">
        <v>159</v>
      </c>
      <c r="AT347" s="22" t="s">
        <v>325</v>
      </c>
      <c r="AU347" s="22" t="s">
        <v>82</v>
      </c>
      <c r="AY347" s="22" t="s">
        <v>122</v>
      </c>
      <c r="BE347" s="230">
        <f>IF(N347="základní",J347,0)</f>
        <v>0</v>
      </c>
      <c r="BF347" s="230">
        <f>IF(N347="snížená",J347,0)</f>
        <v>0</v>
      </c>
      <c r="BG347" s="230">
        <f>IF(N347="zákl. přenesená",J347,0)</f>
        <v>0</v>
      </c>
      <c r="BH347" s="230">
        <f>IF(N347="sníž. přenesená",J347,0)</f>
        <v>0</v>
      </c>
      <c r="BI347" s="230">
        <f>IF(N347="nulová",J347,0)</f>
        <v>0</v>
      </c>
      <c r="BJ347" s="22" t="s">
        <v>80</v>
      </c>
      <c r="BK347" s="230">
        <f>ROUND(I347*H347,2)</f>
        <v>0</v>
      </c>
      <c r="BL347" s="22" t="s">
        <v>139</v>
      </c>
      <c r="BM347" s="22" t="s">
        <v>657</v>
      </c>
    </row>
    <row r="348" s="1" customFormat="1" ht="25.5" customHeight="1">
      <c r="B348" s="44"/>
      <c r="C348" s="219" t="s">
        <v>658</v>
      </c>
      <c r="D348" s="219" t="s">
        <v>125</v>
      </c>
      <c r="E348" s="220" t="s">
        <v>659</v>
      </c>
      <c r="F348" s="221" t="s">
        <v>660</v>
      </c>
      <c r="G348" s="222" t="s">
        <v>223</v>
      </c>
      <c r="H348" s="223">
        <v>77.599999999999994</v>
      </c>
      <c r="I348" s="224"/>
      <c r="J348" s="225">
        <f>ROUND(I348*H348,2)</f>
        <v>0</v>
      </c>
      <c r="K348" s="221" t="s">
        <v>129</v>
      </c>
      <c r="L348" s="70"/>
      <c r="M348" s="226" t="s">
        <v>21</v>
      </c>
      <c r="N348" s="227" t="s">
        <v>43</v>
      </c>
      <c r="O348" s="45"/>
      <c r="P348" s="228">
        <f>O348*H348</f>
        <v>0</v>
      </c>
      <c r="Q348" s="228">
        <v>0.00011</v>
      </c>
      <c r="R348" s="228">
        <f>Q348*H348</f>
        <v>0.0085360000000000002</v>
      </c>
      <c r="S348" s="228">
        <v>0</v>
      </c>
      <c r="T348" s="229">
        <f>S348*H348</f>
        <v>0</v>
      </c>
      <c r="AR348" s="22" t="s">
        <v>139</v>
      </c>
      <c r="AT348" s="22" t="s">
        <v>125</v>
      </c>
      <c r="AU348" s="22" t="s">
        <v>82</v>
      </c>
      <c r="AY348" s="22" t="s">
        <v>122</v>
      </c>
      <c r="BE348" s="230">
        <f>IF(N348="základní",J348,0)</f>
        <v>0</v>
      </c>
      <c r="BF348" s="230">
        <f>IF(N348="snížená",J348,0)</f>
        <v>0</v>
      </c>
      <c r="BG348" s="230">
        <f>IF(N348="zákl. přenesená",J348,0)</f>
        <v>0</v>
      </c>
      <c r="BH348" s="230">
        <f>IF(N348="sníž. přenesená",J348,0)</f>
        <v>0</v>
      </c>
      <c r="BI348" s="230">
        <f>IF(N348="nulová",J348,0)</f>
        <v>0</v>
      </c>
      <c r="BJ348" s="22" t="s">
        <v>80</v>
      </c>
      <c r="BK348" s="230">
        <f>ROUND(I348*H348,2)</f>
        <v>0</v>
      </c>
      <c r="BL348" s="22" t="s">
        <v>139</v>
      </c>
      <c r="BM348" s="22" t="s">
        <v>661</v>
      </c>
    </row>
    <row r="349" s="1" customFormat="1">
      <c r="B349" s="44"/>
      <c r="C349" s="72"/>
      <c r="D349" s="235" t="s">
        <v>188</v>
      </c>
      <c r="E349" s="72"/>
      <c r="F349" s="236" t="s">
        <v>662</v>
      </c>
      <c r="G349" s="72"/>
      <c r="H349" s="72"/>
      <c r="I349" s="189"/>
      <c r="J349" s="72"/>
      <c r="K349" s="72"/>
      <c r="L349" s="70"/>
      <c r="M349" s="237"/>
      <c r="N349" s="45"/>
      <c r="O349" s="45"/>
      <c r="P349" s="45"/>
      <c r="Q349" s="45"/>
      <c r="R349" s="45"/>
      <c r="S349" s="45"/>
      <c r="T349" s="93"/>
      <c r="AT349" s="22" t="s">
        <v>188</v>
      </c>
      <c r="AU349" s="22" t="s">
        <v>82</v>
      </c>
    </row>
    <row r="350" s="11" customFormat="1">
      <c r="B350" s="238"/>
      <c r="C350" s="239"/>
      <c r="D350" s="235" t="s">
        <v>190</v>
      </c>
      <c r="E350" s="240" t="s">
        <v>21</v>
      </c>
      <c r="F350" s="241" t="s">
        <v>663</v>
      </c>
      <c r="G350" s="239"/>
      <c r="H350" s="242">
        <v>77.599999999999994</v>
      </c>
      <c r="I350" s="243"/>
      <c r="J350" s="239"/>
      <c r="K350" s="239"/>
      <c r="L350" s="244"/>
      <c r="M350" s="245"/>
      <c r="N350" s="246"/>
      <c r="O350" s="246"/>
      <c r="P350" s="246"/>
      <c r="Q350" s="246"/>
      <c r="R350" s="246"/>
      <c r="S350" s="246"/>
      <c r="T350" s="247"/>
      <c r="AT350" s="248" t="s">
        <v>190</v>
      </c>
      <c r="AU350" s="248" t="s">
        <v>82</v>
      </c>
      <c r="AV350" s="11" t="s">
        <v>82</v>
      </c>
      <c r="AW350" s="11" t="s">
        <v>35</v>
      </c>
      <c r="AX350" s="11" t="s">
        <v>80</v>
      </c>
      <c r="AY350" s="248" t="s">
        <v>122</v>
      </c>
    </row>
    <row r="351" s="1" customFormat="1" ht="25.5" customHeight="1">
      <c r="B351" s="44"/>
      <c r="C351" s="219" t="s">
        <v>664</v>
      </c>
      <c r="D351" s="219" t="s">
        <v>125</v>
      </c>
      <c r="E351" s="220" t="s">
        <v>665</v>
      </c>
      <c r="F351" s="221" t="s">
        <v>666</v>
      </c>
      <c r="G351" s="222" t="s">
        <v>223</v>
      </c>
      <c r="H351" s="223">
        <v>388</v>
      </c>
      <c r="I351" s="224"/>
      <c r="J351" s="225">
        <f>ROUND(I351*H351,2)</f>
        <v>0</v>
      </c>
      <c r="K351" s="221" t="s">
        <v>129</v>
      </c>
      <c r="L351" s="70"/>
      <c r="M351" s="226" t="s">
        <v>21</v>
      </c>
      <c r="N351" s="227" t="s">
        <v>43</v>
      </c>
      <c r="O351" s="45"/>
      <c r="P351" s="228">
        <f>O351*H351</f>
        <v>0</v>
      </c>
      <c r="Q351" s="228">
        <v>4.0000000000000003E-05</v>
      </c>
      <c r="R351" s="228">
        <f>Q351*H351</f>
        <v>0.015520000000000001</v>
      </c>
      <c r="S351" s="228">
        <v>0</v>
      </c>
      <c r="T351" s="229">
        <f>S351*H351</f>
        <v>0</v>
      </c>
      <c r="AR351" s="22" t="s">
        <v>139</v>
      </c>
      <c r="AT351" s="22" t="s">
        <v>125</v>
      </c>
      <c r="AU351" s="22" t="s">
        <v>82</v>
      </c>
      <c r="AY351" s="22" t="s">
        <v>122</v>
      </c>
      <c r="BE351" s="230">
        <f>IF(N351="základní",J351,0)</f>
        <v>0</v>
      </c>
      <c r="BF351" s="230">
        <f>IF(N351="snížená",J351,0)</f>
        <v>0</v>
      </c>
      <c r="BG351" s="230">
        <f>IF(N351="zákl. přenesená",J351,0)</f>
        <v>0</v>
      </c>
      <c r="BH351" s="230">
        <f>IF(N351="sníž. přenesená",J351,0)</f>
        <v>0</v>
      </c>
      <c r="BI351" s="230">
        <f>IF(N351="nulová",J351,0)</f>
        <v>0</v>
      </c>
      <c r="BJ351" s="22" t="s">
        <v>80</v>
      </c>
      <c r="BK351" s="230">
        <f>ROUND(I351*H351,2)</f>
        <v>0</v>
      </c>
      <c r="BL351" s="22" t="s">
        <v>139</v>
      </c>
      <c r="BM351" s="22" t="s">
        <v>667</v>
      </c>
    </row>
    <row r="352" s="1" customFormat="1">
      <c r="B352" s="44"/>
      <c r="C352" s="72"/>
      <c r="D352" s="235" t="s">
        <v>188</v>
      </c>
      <c r="E352" s="72"/>
      <c r="F352" s="236" t="s">
        <v>662</v>
      </c>
      <c r="G352" s="72"/>
      <c r="H352" s="72"/>
      <c r="I352" s="189"/>
      <c r="J352" s="72"/>
      <c r="K352" s="72"/>
      <c r="L352" s="70"/>
      <c r="M352" s="237"/>
      <c r="N352" s="45"/>
      <c r="O352" s="45"/>
      <c r="P352" s="45"/>
      <c r="Q352" s="45"/>
      <c r="R352" s="45"/>
      <c r="S352" s="45"/>
      <c r="T352" s="93"/>
      <c r="AT352" s="22" t="s">
        <v>188</v>
      </c>
      <c r="AU352" s="22" t="s">
        <v>82</v>
      </c>
    </row>
    <row r="353" s="11" customFormat="1">
      <c r="B353" s="238"/>
      <c r="C353" s="239"/>
      <c r="D353" s="235" t="s">
        <v>190</v>
      </c>
      <c r="E353" s="240" t="s">
        <v>21</v>
      </c>
      <c r="F353" s="241" t="s">
        <v>668</v>
      </c>
      <c r="G353" s="239"/>
      <c r="H353" s="242">
        <v>388</v>
      </c>
      <c r="I353" s="243"/>
      <c r="J353" s="239"/>
      <c r="K353" s="239"/>
      <c r="L353" s="244"/>
      <c r="M353" s="245"/>
      <c r="N353" s="246"/>
      <c r="O353" s="246"/>
      <c r="P353" s="246"/>
      <c r="Q353" s="246"/>
      <c r="R353" s="246"/>
      <c r="S353" s="246"/>
      <c r="T353" s="247"/>
      <c r="AT353" s="248" t="s">
        <v>190</v>
      </c>
      <c r="AU353" s="248" t="s">
        <v>82</v>
      </c>
      <c r="AV353" s="11" t="s">
        <v>82</v>
      </c>
      <c r="AW353" s="11" t="s">
        <v>35</v>
      </c>
      <c r="AX353" s="11" t="s">
        <v>80</v>
      </c>
      <c r="AY353" s="248" t="s">
        <v>122</v>
      </c>
    </row>
    <row r="354" s="1" customFormat="1" ht="25.5" customHeight="1">
      <c r="B354" s="44"/>
      <c r="C354" s="219" t="s">
        <v>669</v>
      </c>
      <c r="D354" s="219" t="s">
        <v>125</v>
      </c>
      <c r="E354" s="220" t="s">
        <v>670</v>
      </c>
      <c r="F354" s="221" t="s">
        <v>671</v>
      </c>
      <c r="G354" s="222" t="s">
        <v>223</v>
      </c>
      <c r="H354" s="223">
        <v>156.34999999999999</v>
      </c>
      <c r="I354" s="224"/>
      <c r="J354" s="225">
        <f>ROUND(I354*H354,2)</f>
        <v>0</v>
      </c>
      <c r="K354" s="221" t="s">
        <v>129</v>
      </c>
      <c r="L354" s="70"/>
      <c r="M354" s="226" t="s">
        <v>21</v>
      </c>
      <c r="N354" s="227" t="s">
        <v>43</v>
      </c>
      <c r="O354" s="45"/>
      <c r="P354" s="228">
        <f>O354*H354</f>
        <v>0</v>
      </c>
      <c r="Q354" s="228">
        <v>0.00011</v>
      </c>
      <c r="R354" s="228">
        <f>Q354*H354</f>
        <v>0.017198499999999999</v>
      </c>
      <c r="S354" s="228">
        <v>0</v>
      </c>
      <c r="T354" s="229">
        <f>S354*H354</f>
        <v>0</v>
      </c>
      <c r="AR354" s="22" t="s">
        <v>139</v>
      </c>
      <c r="AT354" s="22" t="s">
        <v>125</v>
      </c>
      <c r="AU354" s="22" t="s">
        <v>82</v>
      </c>
      <c r="AY354" s="22" t="s">
        <v>122</v>
      </c>
      <c r="BE354" s="230">
        <f>IF(N354="základní",J354,0)</f>
        <v>0</v>
      </c>
      <c r="BF354" s="230">
        <f>IF(N354="snížená",J354,0)</f>
        <v>0</v>
      </c>
      <c r="BG354" s="230">
        <f>IF(N354="zákl. přenesená",J354,0)</f>
        <v>0</v>
      </c>
      <c r="BH354" s="230">
        <f>IF(N354="sníž. přenesená",J354,0)</f>
        <v>0</v>
      </c>
      <c r="BI354" s="230">
        <f>IF(N354="nulová",J354,0)</f>
        <v>0</v>
      </c>
      <c r="BJ354" s="22" t="s">
        <v>80</v>
      </c>
      <c r="BK354" s="230">
        <f>ROUND(I354*H354,2)</f>
        <v>0</v>
      </c>
      <c r="BL354" s="22" t="s">
        <v>139</v>
      </c>
      <c r="BM354" s="22" t="s">
        <v>672</v>
      </c>
    </row>
    <row r="355" s="1" customFormat="1">
      <c r="B355" s="44"/>
      <c r="C355" s="72"/>
      <c r="D355" s="235" t="s">
        <v>188</v>
      </c>
      <c r="E355" s="72"/>
      <c r="F355" s="236" t="s">
        <v>662</v>
      </c>
      <c r="G355" s="72"/>
      <c r="H355" s="72"/>
      <c r="I355" s="189"/>
      <c r="J355" s="72"/>
      <c r="K355" s="72"/>
      <c r="L355" s="70"/>
      <c r="M355" s="237"/>
      <c r="N355" s="45"/>
      <c r="O355" s="45"/>
      <c r="P355" s="45"/>
      <c r="Q355" s="45"/>
      <c r="R355" s="45"/>
      <c r="S355" s="45"/>
      <c r="T355" s="93"/>
      <c r="AT355" s="22" t="s">
        <v>188</v>
      </c>
      <c r="AU355" s="22" t="s">
        <v>82</v>
      </c>
    </row>
    <row r="356" s="11" customFormat="1">
      <c r="B356" s="238"/>
      <c r="C356" s="239"/>
      <c r="D356" s="235" t="s">
        <v>190</v>
      </c>
      <c r="E356" s="240" t="s">
        <v>21</v>
      </c>
      <c r="F356" s="241" t="s">
        <v>673</v>
      </c>
      <c r="G356" s="239"/>
      <c r="H356" s="242">
        <v>156.34999999999999</v>
      </c>
      <c r="I356" s="243"/>
      <c r="J356" s="239"/>
      <c r="K356" s="239"/>
      <c r="L356" s="244"/>
      <c r="M356" s="245"/>
      <c r="N356" s="246"/>
      <c r="O356" s="246"/>
      <c r="P356" s="246"/>
      <c r="Q356" s="246"/>
      <c r="R356" s="246"/>
      <c r="S356" s="246"/>
      <c r="T356" s="247"/>
      <c r="AT356" s="248" t="s">
        <v>190</v>
      </c>
      <c r="AU356" s="248" t="s">
        <v>82</v>
      </c>
      <c r="AV356" s="11" t="s">
        <v>82</v>
      </c>
      <c r="AW356" s="11" t="s">
        <v>35</v>
      </c>
      <c r="AX356" s="11" t="s">
        <v>80</v>
      </c>
      <c r="AY356" s="248" t="s">
        <v>122</v>
      </c>
    </row>
    <row r="357" s="1" customFormat="1" ht="25.5" customHeight="1">
      <c r="B357" s="44"/>
      <c r="C357" s="219" t="s">
        <v>674</v>
      </c>
      <c r="D357" s="219" t="s">
        <v>125</v>
      </c>
      <c r="E357" s="220" t="s">
        <v>675</v>
      </c>
      <c r="F357" s="221" t="s">
        <v>676</v>
      </c>
      <c r="G357" s="222" t="s">
        <v>186</v>
      </c>
      <c r="H357" s="223">
        <v>20.600000000000001</v>
      </c>
      <c r="I357" s="224"/>
      <c r="J357" s="225">
        <f>ROUND(I357*H357,2)</f>
        <v>0</v>
      </c>
      <c r="K357" s="221" t="s">
        <v>129</v>
      </c>
      <c r="L357" s="70"/>
      <c r="M357" s="226" t="s">
        <v>21</v>
      </c>
      <c r="N357" s="227" t="s">
        <v>43</v>
      </c>
      <c r="O357" s="45"/>
      <c r="P357" s="228">
        <f>O357*H357</f>
        <v>0</v>
      </c>
      <c r="Q357" s="228">
        <v>0.00084999999999999995</v>
      </c>
      <c r="R357" s="228">
        <f>Q357*H357</f>
        <v>0.017510000000000001</v>
      </c>
      <c r="S357" s="228">
        <v>0</v>
      </c>
      <c r="T357" s="229">
        <f>S357*H357</f>
        <v>0</v>
      </c>
      <c r="AR357" s="22" t="s">
        <v>139</v>
      </c>
      <c r="AT357" s="22" t="s">
        <v>125</v>
      </c>
      <c r="AU357" s="22" t="s">
        <v>82</v>
      </c>
      <c r="AY357" s="22" t="s">
        <v>122</v>
      </c>
      <c r="BE357" s="230">
        <f>IF(N357="základní",J357,0)</f>
        <v>0</v>
      </c>
      <c r="BF357" s="230">
        <f>IF(N357="snížená",J357,0)</f>
        <v>0</v>
      </c>
      <c r="BG357" s="230">
        <f>IF(N357="zákl. přenesená",J357,0)</f>
        <v>0</v>
      </c>
      <c r="BH357" s="230">
        <f>IF(N357="sníž. přenesená",J357,0)</f>
        <v>0</v>
      </c>
      <c r="BI357" s="230">
        <f>IF(N357="nulová",J357,0)</f>
        <v>0</v>
      </c>
      <c r="BJ357" s="22" t="s">
        <v>80</v>
      </c>
      <c r="BK357" s="230">
        <f>ROUND(I357*H357,2)</f>
        <v>0</v>
      </c>
      <c r="BL357" s="22" t="s">
        <v>139</v>
      </c>
      <c r="BM357" s="22" t="s">
        <v>677</v>
      </c>
    </row>
    <row r="358" s="1" customFormat="1">
      <c r="B358" s="44"/>
      <c r="C358" s="72"/>
      <c r="D358" s="235" t="s">
        <v>188</v>
      </c>
      <c r="E358" s="72"/>
      <c r="F358" s="236" t="s">
        <v>662</v>
      </c>
      <c r="G358" s="72"/>
      <c r="H358" s="72"/>
      <c r="I358" s="189"/>
      <c r="J358" s="72"/>
      <c r="K358" s="72"/>
      <c r="L358" s="70"/>
      <c r="M358" s="237"/>
      <c r="N358" s="45"/>
      <c r="O358" s="45"/>
      <c r="P358" s="45"/>
      <c r="Q358" s="45"/>
      <c r="R358" s="45"/>
      <c r="S358" s="45"/>
      <c r="T358" s="93"/>
      <c r="AT358" s="22" t="s">
        <v>188</v>
      </c>
      <c r="AU358" s="22" t="s">
        <v>82</v>
      </c>
    </row>
    <row r="359" s="11" customFormat="1">
      <c r="B359" s="238"/>
      <c r="C359" s="239"/>
      <c r="D359" s="235" t="s">
        <v>190</v>
      </c>
      <c r="E359" s="240" t="s">
        <v>21</v>
      </c>
      <c r="F359" s="241" t="s">
        <v>678</v>
      </c>
      <c r="G359" s="239"/>
      <c r="H359" s="242">
        <v>12.5</v>
      </c>
      <c r="I359" s="243"/>
      <c r="J359" s="239"/>
      <c r="K359" s="239"/>
      <c r="L359" s="244"/>
      <c r="M359" s="245"/>
      <c r="N359" s="246"/>
      <c r="O359" s="246"/>
      <c r="P359" s="246"/>
      <c r="Q359" s="246"/>
      <c r="R359" s="246"/>
      <c r="S359" s="246"/>
      <c r="T359" s="247"/>
      <c r="AT359" s="248" t="s">
        <v>190</v>
      </c>
      <c r="AU359" s="248" t="s">
        <v>82</v>
      </c>
      <c r="AV359" s="11" t="s">
        <v>82</v>
      </c>
      <c r="AW359" s="11" t="s">
        <v>35</v>
      </c>
      <c r="AX359" s="11" t="s">
        <v>72</v>
      </c>
      <c r="AY359" s="248" t="s">
        <v>122</v>
      </c>
    </row>
    <row r="360" s="11" customFormat="1">
      <c r="B360" s="238"/>
      <c r="C360" s="239"/>
      <c r="D360" s="235" t="s">
        <v>190</v>
      </c>
      <c r="E360" s="240" t="s">
        <v>21</v>
      </c>
      <c r="F360" s="241" t="s">
        <v>679</v>
      </c>
      <c r="G360" s="239"/>
      <c r="H360" s="242">
        <v>8.0999999999999996</v>
      </c>
      <c r="I360" s="243"/>
      <c r="J360" s="239"/>
      <c r="K360" s="239"/>
      <c r="L360" s="244"/>
      <c r="M360" s="245"/>
      <c r="N360" s="246"/>
      <c r="O360" s="246"/>
      <c r="P360" s="246"/>
      <c r="Q360" s="246"/>
      <c r="R360" s="246"/>
      <c r="S360" s="246"/>
      <c r="T360" s="247"/>
      <c r="AT360" s="248" t="s">
        <v>190</v>
      </c>
      <c r="AU360" s="248" t="s">
        <v>82</v>
      </c>
      <c r="AV360" s="11" t="s">
        <v>82</v>
      </c>
      <c r="AW360" s="11" t="s">
        <v>35</v>
      </c>
      <c r="AX360" s="11" t="s">
        <v>72</v>
      </c>
      <c r="AY360" s="248" t="s">
        <v>122</v>
      </c>
    </row>
    <row r="361" s="12" customFormat="1">
      <c r="B361" s="249"/>
      <c r="C361" s="250"/>
      <c r="D361" s="235" t="s">
        <v>190</v>
      </c>
      <c r="E361" s="251" t="s">
        <v>21</v>
      </c>
      <c r="F361" s="252" t="s">
        <v>202</v>
      </c>
      <c r="G361" s="250"/>
      <c r="H361" s="253">
        <v>20.600000000000001</v>
      </c>
      <c r="I361" s="254"/>
      <c r="J361" s="250"/>
      <c r="K361" s="250"/>
      <c r="L361" s="255"/>
      <c r="M361" s="256"/>
      <c r="N361" s="257"/>
      <c r="O361" s="257"/>
      <c r="P361" s="257"/>
      <c r="Q361" s="257"/>
      <c r="R361" s="257"/>
      <c r="S361" s="257"/>
      <c r="T361" s="258"/>
      <c r="AT361" s="259" t="s">
        <v>190</v>
      </c>
      <c r="AU361" s="259" t="s">
        <v>82</v>
      </c>
      <c r="AV361" s="12" t="s">
        <v>139</v>
      </c>
      <c r="AW361" s="12" t="s">
        <v>35</v>
      </c>
      <c r="AX361" s="12" t="s">
        <v>80</v>
      </c>
      <c r="AY361" s="259" t="s">
        <v>122</v>
      </c>
    </row>
    <row r="362" s="1" customFormat="1" ht="25.5" customHeight="1">
      <c r="B362" s="44"/>
      <c r="C362" s="219" t="s">
        <v>680</v>
      </c>
      <c r="D362" s="219" t="s">
        <v>125</v>
      </c>
      <c r="E362" s="220" t="s">
        <v>681</v>
      </c>
      <c r="F362" s="221" t="s">
        <v>682</v>
      </c>
      <c r="G362" s="222" t="s">
        <v>223</v>
      </c>
      <c r="H362" s="223">
        <v>544.35000000000002</v>
      </c>
      <c r="I362" s="224"/>
      <c r="J362" s="225">
        <f>ROUND(I362*H362,2)</f>
        <v>0</v>
      </c>
      <c r="K362" s="221" t="s">
        <v>129</v>
      </c>
      <c r="L362" s="70"/>
      <c r="M362" s="226" t="s">
        <v>21</v>
      </c>
      <c r="N362" s="227" t="s">
        <v>43</v>
      </c>
      <c r="O362" s="45"/>
      <c r="P362" s="228">
        <f>O362*H362</f>
        <v>0</v>
      </c>
      <c r="Q362" s="228">
        <v>0</v>
      </c>
      <c r="R362" s="228">
        <f>Q362*H362</f>
        <v>0</v>
      </c>
      <c r="S362" s="228">
        <v>0</v>
      </c>
      <c r="T362" s="229">
        <f>S362*H362</f>
        <v>0</v>
      </c>
      <c r="AR362" s="22" t="s">
        <v>139</v>
      </c>
      <c r="AT362" s="22" t="s">
        <v>125</v>
      </c>
      <c r="AU362" s="22" t="s">
        <v>82</v>
      </c>
      <c r="AY362" s="22" t="s">
        <v>122</v>
      </c>
      <c r="BE362" s="230">
        <f>IF(N362="základní",J362,0)</f>
        <v>0</v>
      </c>
      <c r="BF362" s="230">
        <f>IF(N362="snížená",J362,0)</f>
        <v>0</v>
      </c>
      <c r="BG362" s="230">
        <f>IF(N362="zákl. přenesená",J362,0)</f>
        <v>0</v>
      </c>
      <c r="BH362" s="230">
        <f>IF(N362="sníž. přenesená",J362,0)</f>
        <v>0</v>
      </c>
      <c r="BI362" s="230">
        <f>IF(N362="nulová",J362,0)</f>
        <v>0</v>
      </c>
      <c r="BJ362" s="22" t="s">
        <v>80</v>
      </c>
      <c r="BK362" s="230">
        <f>ROUND(I362*H362,2)</f>
        <v>0</v>
      </c>
      <c r="BL362" s="22" t="s">
        <v>139</v>
      </c>
      <c r="BM362" s="22" t="s">
        <v>683</v>
      </c>
    </row>
    <row r="363" s="1" customFormat="1">
      <c r="B363" s="44"/>
      <c r="C363" s="72"/>
      <c r="D363" s="235" t="s">
        <v>188</v>
      </c>
      <c r="E363" s="72"/>
      <c r="F363" s="236" t="s">
        <v>684</v>
      </c>
      <c r="G363" s="72"/>
      <c r="H363" s="72"/>
      <c r="I363" s="189"/>
      <c r="J363" s="72"/>
      <c r="K363" s="72"/>
      <c r="L363" s="70"/>
      <c r="M363" s="237"/>
      <c r="N363" s="45"/>
      <c r="O363" s="45"/>
      <c r="P363" s="45"/>
      <c r="Q363" s="45"/>
      <c r="R363" s="45"/>
      <c r="S363" s="45"/>
      <c r="T363" s="93"/>
      <c r="AT363" s="22" t="s">
        <v>188</v>
      </c>
      <c r="AU363" s="22" t="s">
        <v>82</v>
      </c>
    </row>
    <row r="364" s="11" customFormat="1">
      <c r="B364" s="238"/>
      <c r="C364" s="239"/>
      <c r="D364" s="235" t="s">
        <v>190</v>
      </c>
      <c r="E364" s="240" t="s">
        <v>21</v>
      </c>
      <c r="F364" s="241" t="s">
        <v>685</v>
      </c>
      <c r="G364" s="239"/>
      <c r="H364" s="242">
        <v>544.35000000000002</v>
      </c>
      <c r="I364" s="243"/>
      <c r="J364" s="239"/>
      <c r="K364" s="239"/>
      <c r="L364" s="244"/>
      <c r="M364" s="245"/>
      <c r="N364" s="246"/>
      <c r="O364" s="246"/>
      <c r="P364" s="246"/>
      <c r="Q364" s="246"/>
      <c r="R364" s="246"/>
      <c r="S364" s="246"/>
      <c r="T364" s="247"/>
      <c r="AT364" s="248" t="s">
        <v>190</v>
      </c>
      <c r="AU364" s="248" t="s">
        <v>82</v>
      </c>
      <c r="AV364" s="11" t="s">
        <v>82</v>
      </c>
      <c r="AW364" s="11" t="s">
        <v>35</v>
      </c>
      <c r="AX364" s="11" t="s">
        <v>80</v>
      </c>
      <c r="AY364" s="248" t="s">
        <v>122</v>
      </c>
    </row>
    <row r="365" s="1" customFormat="1" ht="25.5" customHeight="1">
      <c r="B365" s="44"/>
      <c r="C365" s="219" t="s">
        <v>686</v>
      </c>
      <c r="D365" s="219" t="s">
        <v>125</v>
      </c>
      <c r="E365" s="220" t="s">
        <v>687</v>
      </c>
      <c r="F365" s="221" t="s">
        <v>688</v>
      </c>
      <c r="G365" s="222" t="s">
        <v>186</v>
      </c>
      <c r="H365" s="223">
        <v>20.600000000000001</v>
      </c>
      <c r="I365" s="224"/>
      <c r="J365" s="225">
        <f>ROUND(I365*H365,2)</f>
        <v>0</v>
      </c>
      <c r="K365" s="221" t="s">
        <v>129</v>
      </c>
      <c r="L365" s="70"/>
      <c r="M365" s="226" t="s">
        <v>21</v>
      </c>
      <c r="N365" s="227" t="s">
        <v>43</v>
      </c>
      <c r="O365" s="45"/>
      <c r="P365" s="228">
        <f>O365*H365</f>
        <v>0</v>
      </c>
      <c r="Q365" s="228">
        <v>1.0000000000000001E-05</v>
      </c>
      <c r="R365" s="228">
        <f>Q365*H365</f>
        <v>0.00020600000000000002</v>
      </c>
      <c r="S365" s="228">
        <v>0</v>
      </c>
      <c r="T365" s="229">
        <f>S365*H365</f>
        <v>0</v>
      </c>
      <c r="AR365" s="22" t="s">
        <v>139</v>
      </c>
      <c r="AT365" s="22" t="s">
        <v>125</v>
      </c>
      <c r="AU365" s="22" t="s">
        <v>82</v>
      </c>
      <c r="AY365" s="22" t="s">
        <v>122</v>
      </c>
      <c r="BE365" s="230">
        <f>IF(N365="základní",J365,0)</f>
        <v>0</v>
      </c>
      <c r="BF365" s="230">
        <f>IF(N365="snížená",J365,0)</f>
        <v>0</v>
      </c>
      <c r="BG365" s="230">
        <f>IF(N365="zákl. přenesená",J365,0)</f>
        <v>0</v>
      </c>
      <c r="BH365" s="230">
        <f>IF(N365="sníž. přenesená",J365,0)</f>
        <v>0</v>
      </c>
      <c r="BI365" s="230">
        <f>IF(N365="nulová",J365,0)</f>
        <v>0</v>
      </c>
      <c r="BJ365" s="22" t="s">
        <v>80</v>
      </c>
      <c r="BK365" s="230">
        <f>ROUND(I365*H365,2)</f>
        <v>0</v>
      </c>
      <c r="BL365" s="22" t="s">
        <v>139</v>
      </c>
      <c r="BM365" s="22" t="s">
        <v>689</v>
      </c>
    </row>
    <row r="366" s="1" customFormat="1">
      <c r="B366" s="44"/>
      <c r="C366" s="72"/>
      <c r="D366" s="235" t="s">
        <v>188</v>
      </c>
      <c r="E366" s="72"/>
      <c r="F366" s="236" t="s">
        <v>684</v>
      </c>
      <c r="G366" s="72"/>
      <c r="H366" s="72"/>
      <c r="I366" s="189"/>
      <c r="J366" s="72"/>
      <c r="K366" s="72"/>
      <c r="L366" s="70"/>
      <c r="M366" s="237"/>
      <c r="N366" s="45"/>
      <c r="O366" s="45"/>
      <c r="P366" s="45"/>
      <c r="Q366" s="45"/>
      <c r="R366" s="45"/>
      <c r="S366" s="45"/>
      <c r="T366" s="93"/>
      <c r="AT366" s="22" t="s">
        <v>188</v>
      </c>
      <c r="AU366" s="22" t="s">
        <v>82</v>
      </c>
    </row>
    <row r="367" s="1" customFormat="1" ht="38.25" customHeight="1">
      <c r="B367" s="44"/>
      <c r="C367" s="219" t="s">
        <v>690</v>
      </c>
      <c r="D367" s="219" t="s">
        <v>125</v>
      </c>
      <c r="E367" s="220" t="s">
        <v>691</v>
      </c>
      <c r="F367" s="221" t="s">
        <v>692</v>
      </c>
      <c r="G367" s="222" t="s">
        <v>223</v>
      </c>
      <c r="H367" s="223">
        <v>1089.3</v>
      </c>
      <c r="I367" s="224"/>
      <c r="J367" s="225">
        <f>ROUND(I367*H367,2)</f>
        <v>0</v>
      </c>
      <c r="K367" s="221" t="s">
        <v>129</v>
      </c>
      <c r="L367" s="70"/>
      <c r="M367" s="226" t="s">
        <v>21</v>
      </c>
      <c r="N367" s="227" t="s">
        <v>43</v>
      </c>
      <c r="O367" s="45"/>
      <c r="P367" s="228">
        <f>O367*H367</f>
        <v>0</v>
      </c>
      <c r="Q367" s="228">
        <v>0.15540000000000001</v>
      </c>
      <c r="R367" s="228">
        <f>Q367*H367</f>
        <v>169.27722</v>
      </c>
      <c r="S367" s="228">
        <v>0</v>
      </c>
      <c r="T367" s="229">
        <f>S367*H367</f>
        <v>0</v>
      </c>
      <c r="AR367" s="22" t="s">
        <v>139</v>
      </c>
      <c r="AT367" s="22" t="s">
        <v>125</v>
      </c>
      <c r="AU367" s="22" t="s">
        <v>82</v>
      </c>
      <c r="AY367" s="22" t="s">
        <v>122</v>
      </c>
      <c r="BE367" s="230">
        <f>IF(N367="základní",J367,0)</f>
        <v>0</v>
      </c>
      <c r="BF367" s="230">
        <f>IF(N367="snížená",J367,0)</f>
        <v>0</v>
      </c>
      <c r="BG367" s="230">
        <f>IF(N367="zákl. přenesená",J367,0)</f>
        <v>0</v>
      </c>
      <c r="BH367" s="230">
        <f>IF(N367="sníž. přenesená",J367,0)</f>
        <v>0</v>
      </c>
      <c r="BI367" s="230">
        <f>IF(N367="nulová",J367,0)</f>
        <v>0</v>
      </c>
      <c r="BJ367" s="22" t="s">
        <v>80</v>
      </c>
      <c r="BK367" s="230">
        <f>ROUND(I367*H367,2)</f>
        <v>0</v>
      </c>
      <c r="BL367" s="22" t="s">
        <v>139</v>
      </c>
      <c r="BM367" s="22" t="s">
        <v>693</v>
      </c>
    </row>
    <row r="368" s="1" customFormat="1">
      <c r="B368" s="44"/>
      <c r="C368" s="72"/>
      <c r="D368" s="235" t="s">
        <v>188</v>
      </c>
      <c r="E368" s="72"/>
      <c r="F368" s="236" t="s">
        <v>694</v>
      </c>
      <c r="G368" s="72"/>
      <c r="H368" s="72"/>
      <c r="I368" s="189"/>
      <c r="J368" s="72"/>
      <c r="K368" s="72"/>
      <c r="L368" s="70"/>
      <c r="M368" s="237"/>
      <c r="N368" s="45"/>
      <c r="O368" s="45"/>
      <c r="P368" s="45"/>
      <c r="Q368" s="45"/>
      <c r="R368" s="45"/>
      <c r="S368" s="45"/>
      <c r="T368" s="93"/>
      <c r="AT368" s="22" t="s">
        <v>188</v>
      </c>
      <c r="AU368" s="22" t="s">
        <v>82</v>
      </c>
    </row>
    <row r="369" s="11" customFormat="1">
      <c r="B369" s="238"/>
      <c r="C369" s="239"/>
      <c r="D369" s="235" t="s">
        <v>190</v>
      </c>
      <c r="E369" s="240" t="s">
        <v>21</v>
      </c>
      <c r="F369" s="241" t="s">
        <v>695</v>
      </c>
      <c r="G369" s="239"/>
      <c r="H369" s="242">
        <v>13</v>
      </c>
      <c r="I369" s="243"/>
      <c r="J369" s="239"/>
      <c r="K369" s="239"/>
      <c r="L369" s="244"/>
      <c r="M369" s="245"/>
      <c r="N369" s="246"/>
      <c r="O369" s="246"/>
      <c r="P369" s="246"/>
      <c r="Q369" s="246"/>
      <c r="R369" s="246"/>
      <c r="S369" s="246"/>
      <c r="T369" s="247"/>
      <c r="AT369" s="248" t="s">
        <v>190</v>
      </c>
      <c r="AU369" s="248" t="s">
        <v>82</v>
      </c>
      <c r="AV369" s="11" t="s">
        <v>82</v>
      </c>
      <c r="AW369" s="11" t="s">
        <v>35</v>
      </c>
      <c r="AX369" s="11" t="s">
        <v>72</v>
      </c>
      <c r="AY369" s="248" t="s">
        <v>122</v>
      </c>
    </row>
    <row r="370" s="11" customFormat="1">
      <c r="B370" s="238"/>
      <c r="C370" s="239"/>
      <c r="D370" s="235" t="s">
        <v>190</v>
      </c>
      <c r="E370" s="240" t="s">
        <v>21</v>
      </c>
      <c r="F370" s="241" t="s">
        <v>696</v>
      </c>
      <c r="G370" s="239"/>
      <c r="H370" s="242">
        <v>899.29999999999995</v>
      </c>
      <c r="I370" s="243"/>
      <c r="J370" s="239"/>
      <c r="K370" s="239"/>
      <c r="L370" s="244"/>
      <c r="M370" s="245"/>
      <c r="N370" s="246"/>
      <c r="O370" s="246"/>
      <c r="P370" s="246"/>
      <c r="Q370" s="246"/>
      <c r="R370" s="246"/>
      <c r="S370" s="246"/>
      <c r="T370" s="247"/>
      <c r="AT370" s="248" t="s">
        <v>190</v>
      </c>
      <c r="AU370" s="248" t="s">
        <v>82</v>
      </c>
      <c r="AV370" s="11" t="s">
        <v>82</v>
      </c>
      <c r="AW370" s="11" t="s">
        <v>35</v>
      </c>
      <c r="AX370" s="11" t="s">
        <v>72</v>
      </c>
      <c r="AY370" s="248" t="s">
        <v>122</v>
      </c>
    </row>
    <row r="371" s="11" customFormat="1">
      <c r="B371" s="238"/>
      <c r="C371" s="239"/>
      <c r="D371" s="235" t="s">
        <v>190</v>
      </c>
      <c r="E371" s="240" t="s">
        <v>21</v>
      </c>
      <c r="F371" s="241" t="s">
        <v>697</v>
      </c>
      <c r="G371" s="239"/>
      <c r="H371" s="242">
        <v>177</v>
      </c>
      <c r="I371" s="243"/>
      <c r="J371" s="239"/>
      <c r="K371" s="239"/>
      <c r="L371" s="244"/>
      <c r="M371" s="245"/>
      <c r="N371" s="246"/>
      <c r="O371" s="246"/>
      <c r="P371" s="246"/>
      <c r="Q371" s="246"/>
      <c r="R371" s="246"/>
      <c r="S371" s="246"/>
      <c r="T371" s="247"/>
      <c r="AT371" s="248" t="s">
        <v>190</v>
      </c>
      <c r="AU371" s="248" t="s">
        <v>82</v>
      </c>
      <c r="AV371" s="11" t="s">
        <v>82</v>
      </c>
      <c r="AW371" s="11" t="s">
        <v>35</v>
      </c>
      <c r="AX371" s="11" t="s">
        <v>72</v>
      </c>
      <c r="AY371" s="248" t="s">
        <v>122</v>
      </c>
    </row>
    <row r="372" s="12" customFormat="1">
      <c r="B372" s="249"/>
      <c r="C372" s="250"/>
      <c r="D372" s="235" t="s">
        <v>190</v>
      </c>
      <c r="E372" s="251" t="s">
        <v>21</v>
      </c>
      <c r="F372" s="252" t="s">
        <v>202</v>
      </c>
      <c r="G372" s="250"/>
      <c r="H372" s="253">
        <v>1089.3</v>
      </c>
      <c r="I372" s="254"/>
      <c r="J372" s="250"/>
      <c r="K372" s="250"/>
      <c r="L372" s="255"/>
      <c r="M372" s="256"/>
      <c r="N372" s="257"/>
      <c r="O372" s="257"/>
      <c r="P372" s="257"/>
      <c r="Q372" s="257"/>
      <c r="R372" s="257"/>
      <c r="S372" s="257"/>
      <c r="T372" s="258"/>
      <c r="AT372" s="259" t="s">
        <v>190</v>
      </c>
      <c r="AU372" s="259" t="s">
        <v>82</v>
      </c>
      <c r="AV372" s="12" t="s">
        <v>139</v>
      </c>
      <c r="AW372" s="12" t="s">
        <v>35</v>
      </c>
      <c r="AX372" s="12" t="s">
        <v>80</v>
      </c>
      <c r="AY372" s="259" t="s">
        <v>122</v>
      </c>
    </row>
    <row r="373" s="1" customFormat="1" ht="16.5" customHeight="1">
      <c r="B373" s="44"/>
      <c r="C373" s="261" t="s">
        <v>698</v>
      </c>
      <c r="D373" s="261" t="s">
        <v>325</v>
      </c>
      <c r="E373" s="262" t="s">
        <v>699</v>
      </c>
      <c r="F373" s="263" t="s">
        <v>700</v>
      </c>
      <c r="G373" s="264" t="s">
        <v>223</v>
      </c>
      <c r="H373" s="265">
        <v>13</v>
      </c>
      <c r="I373" s="266"/>
      <c r="J373" s="267">
        <f>ROUND(I373*H373,2)</f>
        <v>0</v>
      </c>
      <c r="K373" s="263" t="s">
        <v>129</v>
      </c>
      <c r="L373" s="268"/>
      <c r="M373" s="269" t="s">
        <v>21</v>
      </c>
      <c r="N373" s="270" t="s">
        <v>43</v>
      </c>
      <c r="O373" s="45"/>
      <c r="P373" s="228">
        <f>O373*H373</f>
        <v>0</v>
      </c>
      <c r="Q373" s="228">
        <v>0.10199999999999999</v>
      </c>
      <c r="R373" s="228">
        <f>Q373*H373</f>
        <v>1.3259999999999999</v>
      </c>
      <c r="S373" s="228">
        <v>0</v>
      </c>
      <c r="T373" s="229">
        <f>S373*H373</f>
        <v>0</v>
      </c>
      <c r="AR373" s="22" t="s">
        <v>159</v>
      </c>
      <c r="AT373" s="22" t="s">
        <v>325</v>
      </c>
      <c r="AU373" s="22" t="s">
        <v>82</v>
      </c>
      <c r="AY373" s="22" t="s">
        <v>122</v>
      </c>
      <c r="BE373" s="230">
        <f>IF(N373="základní",J373,0)</f>
        <v>0</v>
      </c>
      <c r="BF373" s="230">
        <f>IF(N373="snížená",J373,0)</f>
        <v>0</v>
      </c>
      <c r="BG373" s="230">
        <f>IF(N373="zákl. přenesená",J373,0)</f>
        <v>0</v>
      </c>
      <c r="BH373" s="230">
        <f>IF(N373="sníž. přenesená",J373,0)</f>
        <v>0</v>
      </c>
      <c r="BI373" s="230">
        <f>IF(N373="nulová",J373,0)</f>
        <v>0</v>
      </c>
      <c r="BJ373" s="22" t="s">
        <v>80</v>
      </c>
      <c r="BK373" s="230">
        <f>ROUND(I373*H373,2)</f>
        <v>0</v>
      </c>
      <c r="BL373" s="22" t="s">
        <v>139</v>
      </c>
      <c r="BM373" s="22" t="s">
        <v>701</v>
      </c>
    </row>
    <row r="374" s="11" customFormat="1">
      <c r="B374" s="238"/>
      <c r="C374" s="239"/>
      <c r="D374" s="235" t="s">
        <v>190</v>
      </c>
      <c r="E374" s="240" t="s">
        <v>21</v>
      </c>
      <c r="F374" s="241" t="s">
        <v>695</v>
      </c>
      <c r="G374" s="239"/>
      <c r="H374" s="242">
        <v>13</v>
      </c>
      <c r="I374" s="243"/>
      <c r="J374" s="239"/>
      <c r="K374" s="239"/>
      <c r="L374" s="244"/>
      <c r="M374" s="245"/>
      <c r="N374" s="246"/>
      <c r="O374" s="246"/>
      <c r="P374" s="246"/>
      <c r="Q374" s="246"/>
      <c r="R374" s="246"/>
      <c r="S374" s="246"/>
      <c r="T374" s="247"/>
      <c r="AT374" s="248" t="s">
        <v>190</v>
      </c>
      <c r="AU374" s="248" t="s">
        <v>82</v>
      </c>
      <c r="AV374" s="11" t="s">
        <v>82</v>
      </c>
      <c r="AW374" s="11" t="s">
        <v>35</v>
      </c>
      <c r="AX374" s="11" t="s">
        <v>80</v>
      </c>
      <c r="AY374" s="248" t="s">
        <v>122</v>
      </c>
    </row>
    <row r="375" s="1" customFormat="1" ht="16.5" customHeight="1">
      <c r="B375" s="44"/>
      <c r="C375" s="261" t="s">
        <v>702</v>
      </c>
      <c r="D375" s="261" t="s">
        <v>325</v>
      </c>
      <c r="E375" s="262" t="s">
        <v>703</v>
      </c>
      <c r="F375" s="263" t="s">
        <v>704</v>
      </c>
      <c r="G375" s="264" t="s">
        <v>223</v>
      </c>
      <c r="H375" s="265">
        <v>899.29999999999995</v>
      </c>
      <c r="I375" s="266"/>
      <c r="J375" s="267">
        <f>ROUND(I375*H375,2)</f>
        <v>0</v>
      </c>
      <c r="K375" s="263" t="s">
        <v>129</v>
      </c>
      <c r="L375" s="268"/>
      <c r="M375" s="269" t="s">
        <v>21</v>
      </c>
      <c r="N375" s="270" t="s">
        <v>43</v>
      </c>
      <c r="O375" s="45"/>
      <c r="P375" s="228">
        <f>O375*H375</f>
        <v>0</v>
      </c>
      <c r="Q375" s="228">
        <v>0.081000000000000003</v>
      </c>
      <c r="R375" s="228">
        <f>Q375*H375</f>
        <v>72.843299999999999</v>
      </c>
      <c r="S375" s="228">
        <v>0</v>
      </c>
      <c r="T375" s="229">
        <f>S375*H375</f>
        <v>0</v>
      </c>
      <c r="AR375" s="22" t="s">
        <v>159</v>
      </c>
      <c r="AT375" s="22" t="s">
        <v>325</v>
      </c>
      <c r="AU375" s="22" t="s">
        <v>82</v>
      </c>
      <c r="AY375" s="22" t="s">
        <v>122</v>
      </c>
      <c r="BE375" s="230">
        <f>IF(N375="základní",J375,0)</f>
        <v>0</v>
      </c>
      <c r="BF375" s="230">
        <f>IF(N375="snížená",J375,0)</f>
        <v>0</v>
      </c>
      <c r="BG375" s="230">
        <f>IF(N375="zákl. přenesená",J375,0)</f>
        <v>0</v>
      </c>
      <c r="BH375" s="230">
        <f>IF(N375="sníž. přenesená",J375,0)</f>
        <v>0</v>
      </c>
      <c r="BI375" s="230">
        <f>IF(N375="nulová",J375,0)</f>
        <v>0</v>
      </c>
      <c r="BJ375" s="22" t="s">
        <v>80</v>
      </c>
      <c r="BK375" s="230">
        <f>ROUND(I375*H375,2)</f>
        <v>0</v>
      </c>
      <c r="BL375" s="22" t="s">
        <v>139</v>
      </c>
      <c r="BM375" s="22" t="s">
        <v>705</v>
      </c>
    </row>
    <row r="376" s="11" customFormat="1">
      <c r="B376" s="238"/>
      <c r="C376" s="239"/>
      <c r="D376" s="235" t="s">
        <v>190</v>
      </c>
      <c r="E376" s="240" t="s">
        <v>21</v>
      </c>
      <c r="F376" s="241" t="s">
        <v>696</v>
      </c>
      <c r="G376" s="239"/>
      <c r="H376" s="242">
        <v>899.29999999999995</v>
      </c>
      <c r="I376" s="243"/>
      <c r="J376" s="239"/>
      <c r="K376" s="239"/>
      <c r="L376" s="244"/>
      <c r="M376" s="245"/>
      <c r="N376" s="246"/>
      <c r="O376" s="246"/>
      <c r="P376" s="246"/>
      <c r="Q376" s="246"/>
      <c r="R376" s="246"/>
      <c r="S376" s="246"/>
      <c r="T376" s="247"/>
      <c r="AT376" s="248" t="s">
        <v>190</v>
      </c>
      <c r="AU376" s="248" t="s">
        <v>82</v>
      </c>
      <c r="AV376" s="11" t="s">
        <v>82</v>
      </c>
      <c r="AW376" s="11" t="s">
        <v>35</v>
      </c>
      <c r="AX376" s="11" t="s">
        <v>80</v>
      </c>
      <c r="AY376" s="248" t="s">
        <v>122</v>
      </c>
    </row>
    <row r="377" s="1" customFormat="1" ht="16.5" customHeight="1">
      <c r="B377" s="44"/>
      <c r="C377" s="261" t="s">
        <v>706</v>
      </c>
      <c r="D377" s="261" t="s">
        <v>325</v>
      </c>
      <c r="E377" s="262" t="s">
        <v>707</v>
      </c>
      <c r="F377" s="263" t="s">
        <v>708</v>
      </c>
      <c r="G377" s="264" t="s">
        <v>223</v>
      </c>
      <c r="H377" s="265">
        <v>177</v>
      </c>
      <c r="I377" s="266"/>
      <c r="J377" s="267">
        <f>ROUND(I377*H377,2)</f>
        <v>0</v>
      </c>
      <c r="K377" s="263" t="s">
        <v>129</v>
      </c>
      <c r="L377" s="268"/>
      <c r="M377" s="269" t="s">
        <v>21</v>
      </c>
      <c r="N377" s="270" t="s">
        <v>43</v>
      </c>
      <c r="O377" s="45"/>
      <c r="P377" s="228">
        <f>O377*H377</f>
        <v>0</v>
      </c>
      <c r="Q377" s="228">
        <v>0.058000000000000003</v>
      </c>
      <c r="R377" s="228">
        <f>Q377*H377</f>
        <v>10.266</v>
      </c>
      <c r="S377" s="228">
        <v>0</v>
      </c>
      <c r="T377" s="229">
        <f>S377*H377</f>
        <v>0</v>
      </c>
      <c r="AR377" s="22" t="s">
        <v>159</v>
      </c>
      <c r="AT377" s="22" t="s">
        <v>325</v>
      </c>
      <c r="AU377" s="22" t="s">
        <v>82</v>
      </c>
      <c r="AY377" s="22" t="s">
        <v>122</v>
      </c>
      <c r="BE377" s="230">
        <f>IF(N377="základní",J377,0)</f>
        <v>0</v>
      </c>
      <c r="BF377" s="230">
        <f>IF(N377="snížená",J377,0)</f>
        <v>0</v>
      </c>
      <c r="BG377" s="230">
        <f>IF(N377="zákl. přenesená",J377,0)</f>
        <v>0</v>
      </c>
      <c r="BH377" s="230">
        <f>IF(N377="sníž. přenesená",J377,0)</f>
        <v>0</v>
      </c>
      <c r="BI377" s="230">
        <f>IF(N377="nulová",J377,0)</f>
        <v>0</v>
      </c>
      <c r="BJ377" s="22" t="s">
        <v>80</v>
      </c>
      <c r="BK377" s="230">
        <f>ROUND(I377*H377,2)</f>
        <v>0</v>
      </c>
      <c r="BL377" s="22" t="s">
        <v>139</v>
      </c>
      <c r="BM377" s="22" t="s">
        <v>709</v>
      </c>
    </row>
    <row r="378" s="11" customFormat="1">
      <c r="B378" s="238"/>
      <c r="C378" s="239"/>
      <c r="D378" s="235" t="s">
        <v>190</v>
      </c>
      <c r="E378" s="240" t="s">
        <v>21</v>
      </c>
      <c r="F378" s="241" t="s">
        <v>697</v>
      </c>
      <c r="G378" s="239"/>
      <c r="H378" s="242">
        <v>177</v>
      </c>
      <c r="I378" s="243"/>
      <c r="J378" s="239"/>
      <c r="K378" s="239"/>
      <c r="L378" s="244"/>
      <c r="M378" s="245"/>
      <c r="N378" s="246"/>
      <c r="O378" s="246"/>
      <c r="P378" s="246"/>
      <c r="Q378" s="246"/>
      <c r="R378" s="246"/>
      <c r="S378" s="246"/>
      <c r="T378" s="247"/>
      <c r="AT378" s="248" t="s">
        <v>190</v>
      </c>
      <c r="AU378" s="248" t="s">
        <v>82</v>
      </c>
      <c r="AV378" s="11" t="s">
        <v>82</v>
      </c>
      <c r="AW378" s="11" t="s">
        <v>35</v>
      </c>
      <c r="AX378" s="11" t="s">
        <v>80</v>
      </c>
      <c r="AY378" s="248" t="s">
        <v>122</v>
      </c>
    </row>
    <row r="379" s="1" customFormat="1" ht="38.25" customHeight="1">
      <c r="B379" s="44"/>
      <c r="C379" s="219" t="s">
        <v>710</v>
      </c>
      <c r="D379" s="219" t="s">
        <v>125</v>
      </c>
      <c r="E379" s="220" t="s">
        <v>711</v>
      </c>
      <c r="F379" s="221" t="s">
        <v>712</v>
      </c>
      <c r="G379" s="222" t="s">
        <v>223</v>
      </c>
      <c r="H379" s="223">
        <v>726.35000000000002</v>
      </c>
      <c r="I379" s="224"/>
      <c r="J379" s="225">
        <f>ROUND(I379*H379,2)</f>
        <v>0</v>
      </c>
      <c r="K379" s="221" t="s">
        <v>129</v>
      </c>
      <c r="L379" s="70"/>
      <c r="M379" s="226" t="s">
        <v>21</v>
      </c>
      <c r="N379" s="227" t="s">
        <v>43</v>
      </c>
      <c r="O379" s="45"/>
      <c r="P379" s="228">
        <f>O379*H379</f>
        <v>0</v>
      </c>
      <c r="Q379" s="228">
        <v>0.10095</v>
      </c>
      <c r="R379" s="228">
        <f>Q379*H379</f>
        <v>73.325032500000006</v>
      </c>
      <c r="S379" s="228">
        <v>0</v>
      </c>
      <c r="T379" s="229">
        <f>S379*H379</f>
        <v>0</v>
      </c>
      <c r="AR379" s="22" t="s">
        <v>139</v>
      </c>
      <c r="AT379" s="22" t="s">
        <v>125</v>
      </c>
      <c r="AU379" s="22" t="s">
        <v>82</v>
      </c>
      <c r="AY379" s="22" t="s">
        <v>122</v>
      </c>
      <c r="BE379" s="230">
        <f>IF(N379="základní",J379,0)</f>
        <v>0</v>
      </c>
      <c r="BF379" s="230">
        <f>IF(N379="snížená",J379,0)</f>
        <v>0</v>
      </c>
      <c r="BG379" s="230">
        <f>IF(N379="zákl. přenesená",J379,0)</f>
        <v>0</v>
      </c>
      <c r="BH379" s="230">
        <f>IF(N379="sníž. přenesená",J379,0)</f>
        <v>0</v>
      </c>
      <c r="BI379" s="230">
        <f>IF(N379="nulová",J379,0)</f>
        <v>0</v>
      </c>
      <c r="BJ379" s="22" t="s">
        <v>80</v>
      </c>
      <c r="BK379" s="230">
        <f>ROUND(I379*H379,2)</f>
        <v>0</v>
      </c>
      <c r="BL379" s="22" t="s">
        <v>139</v>
      </c>
      <c r="BM379" s="22" t="s">
        <v>713</v>
      </c>
    </row>
    <row r="380" s="1" customFormat="1">
      <c r="B380" s="44"/>
      <c r="C380" s="72"/>
      <c r="D380" s="235" t="s">
        <v>188</v>
      </c>
      <c r="E380" s="72"/>
      <c r="F380" s="236" t="s">
        <v>714</v>
      </c>
      <c r="G380" s="72"/>
      <c r="H380" s="72"/>
      <c r="I380" s="189"/>
      <c r="J380" s="72"/>
      <c r="K380" s="72"/>
      <c r="L380" s="70"/>
      <c r="M380" s="237"/>
      <c r="N380" s="45"/>
      <c r="O380" s="45"/>
      <c r="P380" s="45"/>
      <c r="Q380" s="45"/>
      <c r="R380" s="45"/>
      <c r="S380" s="45"/>
      <c r="T380" s="93"/>
      <c r="AT380" s="22" t="s">
        <v>188</v>
      </c>
      <c r="AU380" s="22" t="s">
        <v>82</v>
      </c>
    </row>
    <row r="381" s="11" customFormat="1">
      <c r="B381" s="238"/>
      <c r="C381" s="239"/>
      <c r="D381" s="235" t="s">
        <v>190</v>
      </c>
      <c r="E381" s="240" t="s">
        <v>21</v>
      </c>
      <c r="F381" s="241" t="s">
        <v>715</v>
      </c>
      <c r="G381" s="239"/>
      <c r="H381" s="242">
        <v>726.35000000000002</v>
      </c>
      <c r="I381" s="243"/>
      <c r="J381" s="239"/>
      <c r="K381" s="239"/>
      <c r="L381" s="244"/>
      <c r="M381" s="245"/>
      <c r="N381" s="246"/>
      <c r="O381" s="246"/>
      <c r="P381" s="246"/>
      <c r="Q381" s="246"/>
      <c r="R381" s="246"/>
      <c r="S381" s="246"/>
      <c r="T381" s="247"/>
      <c r="AT381" s="248" t="s">
        <v>190</v>
      </c>
      <c r="AU381" s="248" t="s">
        <v>82</v>
      </c>
      <c r="AV381" s="11" t="s">
        <v>82</v>
      </c>
      <c r="AW381" s="11" t="s">
        <v>35</v>
      </c>
      <c r="AX381" s="11" t="s">
        <v>80</v>
      </c>
      <c r="AY381" s="248" t="s">
        <v>122</v>
      </c>
    </row>
    <row r="382" s="1" customFormat="1" ht="16.5" customHeight="1">
      <c r="B382" s="44"/>
      <c r="C382" s="261" t="s">
        <v>716</v>
      </c>
      <c r="D382" s="261" t="s">
        <v>325</v>
      </c>
      <c r="E382" s="262" t="s">
        <v>717</v>
      </c>
      <c r="F382" s="263" t="s">
        <v>718</v>
      </c>
      <c r="G382" s="264" t="s">
        <v>223</v>
      </c>
      <c r="H382" s="265">
        <v>726.35000000000002</v>
      </c>
      <c r="I382" s="266"/>
      <c r="J382" s="267">
        <f>ROUND(I382*H382,2)</f>
        <v>0</v>
      </c>
      <c r="K382" s="263" t="s">
        <v>129</v>
      </c>
      <c r="L382" s="268"/>
      <c r="M382" s="269" t="s">
        <v>21</v>
      </c>
      <c r="N382" s="270" t="s">
        <v>43</v>
      </c>
      <c r="O382" s="45"/>
      <c r="P382" s="228">
        <f>O382*H382</f>
        <v>0</v>
      </c>
      <c r="Q382" s="228">
        <v>0.028000000000000001</v>
      </c>
      <c r="R382" s="228">
        <f>Q382*H382</f>
        <v>20.337800000000001</v>
      </c>
      <c r="S382" s="228">
        <v>0</v>
      </c>
      <c r="T382" s="229">
        <f>S382*H382</f>
        <v>0</v>
      </c>
      <c r="AR382" s="22" t="s">
        <v>159</v>
      </c>
      <c r="AT382" s="22" t="s">
        <v>325</v>
      </c>
      <c r="AU382" s="22" t="s">
        <v>82</v>
      </c>
      <c r="AY382" s="22" t="s">
        <v>122</v>
      </c>
      <c r="BE382" s="230">
        <f>IF(N382="základní",J382,0)</f>
        <v>0</v>
      </c>
      <c r="BF382" s="230">
        <f>IF(N382="snížená",J382,0)</f>
        <v>0</v>
      </c>
      <c r="BG382" s="230">
        <f>IF(N382="zákl. přenesená",J382,0)</f>
        <v>0</v>
      </c>
      <c r="BH382" s="230">
        <f>IF(N382="sníž. přenesená",J382,0)</f>
        <v>0</v>
      </c>
      <c r="BI382" s="230">
        <f>IF(N382="nulová",J382,0)</f>
        <v>0</v>
      </c>
      <c r="BJ382" s="22" t="s">
        <v>80</v>
      </c>
      <c r="BK382" s="230">
        <f>ROUND(I382*H382,2)</f>
        <v>0</v>
      </c>
      <c r="BL382" s="22" t="s">
        <v>139</v>
      </c>
      <c r="BM382" s="22" t="s">
        <v>719</v>
      </c>
    </row>
    <row r="383" s="1" customFormat="1" ht="25.5" customHeight="1">
      <c r="B383" s="44"/>
      <c r="C383" s="219" t="s">
        <v>720</v>
      </c>
      <c r="D383" s="219" t="s">
        <v>125</v>
      </c>
      <c r="E383" s="220" t="s">
        <v>721</v>
      </c>
      <c r="F383" s="221" t="s">
        <v>722</v>
      </c>
      <c r="G383" s="222" t="s">
        <v>186</v>
      </c>
      <c r="H383" s="223">
        <v>31.449999999999999</v>
      </c>
      <c r="I383" s="224"/>
      <c r="J383" s="225">
        <f>ROUND(I383*H383,2)</f>
        <v>0</v>
      </c>
      <c r="K383" s="221" t="s">
        <v>129</v>
      </c>
      <c r="L383" s="70"/>
      <c r="M383" s="226" t="s">
        <v>21</v>
      </c>
      <c r="N383" s="227" t="s">
        <v>43</v>
      </c>
      <c r="O383" s="45"/>
      <c r="P383" s="228">
        <f>O383*H383</f>
        <v>0</v>
      </c>
      <c r="Q383" s="228">
        <v>0.00046999999999999999</v>
      </c>
      <c r="R383" s="228">
        <f>Q383*H383</f>
        <v>0.0147815</v>
      </c>
      <c r="S383" s="228">
        <v>0</v>
      </c>
      <c r="T383" s="229">
        <f>S383*H383</f>
        <v>0</v>
      </c>
      <c r="AR383" s="22" t="s">
        <v>139</v>
      </c>
      <c r="AT383" s="22" t="s">
        <v>125</v>
      </c>
      <c r="AU383" s="22" t="s">
        <v>82</v>
      </c>
      <c r="AY383" s="22" t="s">
        <v>122</v>
      </c>
      <c r="BE383" s="230">
        <f>IF(N383="základní",J383,0)</f>
        <v>0</v>
      </c>
      <c r="BF383" s="230">
        <f>IF(N383="snížená",J383,0)</f>
        <v>0</v>
      </c>
      <c r="BG383" s="230">
        <f>IF(N383="zákl. přenesená",J383,0)</f>
        <v>0</v>
      </c>
      <c r="BH383" s="230">
        <f>IF(N383="sníž. přenesená",J383,0)</f>
        <v>0</v>
      </c>
      <c r="BI383" s="230">
        <f>IF(N383="nulová",J383,0)</f>
        <v>0</v>
      </c>
      <c r="BJ383" s="22" t="s">
        <v>80</v>
      </c>
      <c r="BK383" s="230">
        <f>ROUND(I383*H383,2)</f>
        <v>0</v>
      </c>
      <c r="BL383" s="22" t="s">
        <v>139</v>
      </c>
      <c r="BM383" s="22" t="s">
        <v>723</v>
      </c>
    </row>
    <row r="384" s="1" customFormat="1">
      <c r="B384" s="44"/>
      <c r="C384" s="72"/>
      <c r="D384" s="235" t="s">
        <v>188</v>
      </c>
      <c r="E384" s="72"/>
      <c r="F384" s="236" t="s">
        <v>724</v>
      </c>
      <c r="G384" s="72"/>
      <c r="H384" s="72"/>
      <c r="I384" s="189"/>
      <c r="J384" s="72"/>
      <c r="K384" s="72"/>
      <c r="L384" s="70"/>
      <c r="M384" s="237"/>
      <c r="N384" s="45"/>
      <c r="O384" s="45"/>
      <c r="P384" s="45"/>
      <c r="Q384" s="45"/>
      <c r="R384" s="45"/>
      <c r="S384" s="45"/>
      <c r="T384" s="93"/>
      <c r="AT384" s="22" t="s">
        <v>188</v>
      </c>
      <c r="AU384" s="22" t="s">
        <v>82</v>
      </c>
    </row>
    <row r="385" s="11" customFormat="1">
      <c r="B385" s="238"/>
      <c r="C385" s="239"/>
      <c r="D385" s="235" t="s">
        <v>190</v>
      </c>
      <c r="E385" s="240" t="s">
        <v>21</v>
      </c>
      <c r="F385" s="241" t="s">
        <v>725</v>
      </c>
      <c r="G385" s="239"/>
      <c r="H385" s="242">
        <v>31.449999999999999</v>
      </c>
      <c r="I385" s="243"/>
      <c r="J385" s="239"/>
      <c r="K385" s="239"/>
      <c r="L385" s="244"/>
      <c r="M385" s="245"/>
      <c r="N385" s="246"/>
      <c r="O385" s="246"/>
      <c r="P385" s="246"/>
      <c r="Q385" s="246"/>
      <c r="R385" s="246"/>
      <c r="S385" s="246"/>
      <c r="T385" s="247"/>
      <c r="AT385" s="248" t="s">
        <v>190</v>
      </c>
      <c r="AU385" s="248" t="s">
        <v>82</v>
      </c>
      <c r="AV385" s="11" t="s">
        <v>82</v>
      </c>
      <c r="AW385" s="11" t="s">
        <v>35</v>
      </c>
      <c r="AX385" s="11" t="s">
        <v>80</v>
      </c>
      <c r="AY385" s="248" t="s">
        <v>122</v>
      </c>
    </row>
    <row r="386" s="1" customFormat="1" ht="25.5" customHeight="1">
      <c r="B386" s="44"/>
      <c r="C386" s="219" t="s">
        <v>726</v>
      </c>
      <c r="D386" s="219" t="s">
        <v>125</v>
      </c>
      <c r="E386" s="220" t="s">
        <v>727</v>
      </c>
      <c r="F386" s="221" t="s">
        <v>728</v>
      </c>
      <c r="G386" s="222" t="s">
        <v>186</v>
      </c>
      <c r="H386" s="223">
        <v>1110.2000000000001</v>
      </c>
      <c r="I386" s="224"/>
      <c r="J386" s="225">
        <f>ROUND(I386*H386,2)</f>
        <v>0</v>
      </c>
      <c r="K386" s="221" t="s">
        <v>129</v>
      </c>
      <c r="L386" s="70"/>
      <c r="M386" s="226" t="s">
        <v>21</v>
      </c>
      <c r="N386" s="227" t="s">
        <v>43</v>
      </c>
      <c r="O386" s="45"/>
      <c r="P386" s="228">
        <f>O386*H386</f>
        <v>0</v>
      </c>
      <c r="Q386" s="228">
        <v>0.00068999999999999997</v>
      </c>
      <c r="R386" s="228">
        <f>Q386*H386</f>
        <v>0.766038</v>
      </c>
      <c r="S386" s="228">
        <v>0</v>
      </c>
      <c r="T386" s="229">
        <f>S386*H386</f>
        <v>0</v>
      </c>
      <c r="AR386" s="22" t="s">
        <v>139</v>
      </c>
      <c r="AT386" s="22" t="s">
        <v>125</v>
      </c>
      <c r="AU386" s="22" t="s">
        <v>82</v>
      </c>
      <c r="AY386" s="22" t="s">
        <v>122</v>
      </c>
      <c r="BE386" s="230">
        <f>IF(N386="základní",J386,0)</f>
        <v>0</v>
      </c>
      <c r="BF386" s="230">
        <f>IF(N386="snížená",J386,0)</f>
        <v>0</v>
      </c>
      <c r="BG386" s="230">
        <f>IF(N386="zákl. přenesená",J386,0)</f>
        <v>0</v>
      </c>
      <c r="BH386" s="230">
        <f>IF(N386="sníž. přenesená",J386,0)</f>
        <v>0</v>
      </c>
      <c r="BI386" s="230">
        <f>IF(N386="nulová",J386,0)</f>
        <v>0</v>
      </c>
      <c r="BJ386" s="22" t="s">
        <v>80</v>
      </c>
      <c r="BK386" s="230">
        <f>ROUND(I386*H386,2)</f>
        <v>0</v>
      </c>
      <c r="BL386" s="22" t="s">
        <v>139</v>
      </c>
      <c r="BM386" s="22" t="s">
        <v>729</v>
      </c>
    </row>
    <row r="387" s="1" customFormat="1">
      <c r="B387" s="44"/>
      <c r="C387" s="72"/>
      <c r="D387" s="235" t="s">
        <v>188</v>
      </c>
      <c r="E387" s="72"/>
      <c r="F387" s="236" t="s">
        <v>724</v>
      </c>
      <c r="G387" s="72"/>
      <c r="H387" s="72"/>
      <c r="I387" s="189"/>
      <c r="J387" s="72"/>
      <c r="K387" s="72"/>
      <c r="L387" s="70"/>
      <c r="M387" s="237"/>
      <c r="N387" s="45"/>
      <c r="O387" s="45"/>
      <c r="P387" s="45"/>
      <c r="Q387" s="45"/>
      <c r="R387" s="45"/>
      <c r="S387" s="45"/>
      <c r="T387" s="93"/>
      <c r="AT387" s="22" t="s">
        <v>188</v>
      </c>
      <c r="AU387" s="22" t="s">
        <v>82</v>
      </c>
    </row>
    <row r="388" s="11" customFormat="1">
      <c r="B388" s="238"/>
      <c r="C388" s="239"/>
      <c r="D388" s="235" t="s">
        <v>190</v>
      </c>
      <c r="E388" s="240" t="s">
        <v>21</v>
      </c>
      <c r="F388" s="241" t="s">
        <v>430</v>
      </c>
      <c r="G388" s="239"/>
      <c r="H388" s="242">
        <v>854.25</v>
      </c>
      <c r="I388" s="243"/>
      <c r="J388" s="239"/>
      <c r="K388" s="239"/>
      <c r="L388" s="244"/>
      <c r="M388" s="245"/>
      <c r="N388" s="246"/>
      <c r="O388" s="246"/>
      <c r="P388" s="246"/>
      <c r="Q388" s="246"/>
      <c r="R388" s="246"/>
      <c r="S388" s="246"/>
      <c r="T388" s="247"/>
      <c r="AT388" s="248" t="s">
        <v>190</v>
      </c>
      <c r="AU388" s="248" t="s">
        <v>82</v>
      </c>
      <c r="AV388" s="11" t="s">
        <v>82</v>
      </c>
      <c r="AW388" s="11" t="s">
        <v>35</v>
      </c>
      <c r="AX388" s="11" t="s">
        <v>72</v>
      </c>
      <c r="AY388" s="248" t="s">
        <v>122</v>
      </c>
    </row>
    <row r="389" s="11" customFormat="1">
      <c r="B389" s="238"/>
      <c r="C389" s="239"/>
      <c r="D389" s="235" t="s">
        <v>190</v>
      </c>
      <c r="E389" s="240" t="s">
        <v>21</v>
      </c>
      <c r="F389" s="241" t="s">
        <v>431</v>
      </c>
      <c r="G389" s="239"/>
      <c r="H389" s="242">
        <v>255.94999999999999</v>
      </c>
      <c r="I389" s="243"/>
      <c r="J389" s="239"/>
      <c r="K389" s="239"/>
      <c r="L389" s="244"/>
      <c r="M389" s="245"/>
      <c r="N389" s="246"/>
      <c r="O389" s="246"/>
      <c r="P389" s="246"/>
      <c r="Q389" s="246"/>
      <c r="R389" s="246"/>
      <c r="S389" s="246"/>
      <c r="T389" s="247"/>
      <c r="AT389" s="248" t="s">
        <v>190</v>
      </c>
      <c r="AU389" s="248" t="s">
        <v>82</v>
      </c>
      <c r="AV389" s="11" t="s">
        <v>82</v>
      </c>
      <c r="AW389" s="11" t="s">
        <v>35</v>
      </c>
      <c r="AX389" s="11" t="s">
        <v>72</v>
      </c>
      <c r="AY389" s="248" t="s">
        <v>122</v>
      </c>
    </row>
    <row r="390" s="12" customFormat="1">
      <c r="B390" s="249"/>
      <c r="C390" s="250"/>
      <c r="D390" s="235" t="s">
        <v>190</v>
      </c>
      <c r="E390" s="251" t="s">
        <v>21</v>
      </c>
      <c r="F390" s="252" t="s">
        <v>202</v>
      </c>
      <c r="G390" s="250"/>
      <c r="H390" s="253">
        <v>1110.2000000000001</v>
      </c>
      <c r="I390" s="254"/>
      <c r="J390" s="250"/>
      <c r="K390" s="250"/>
      <c r="L390" s="255"/>
      <c r="M390" s="256"/>
      <c r="N390" s="257"/>
      <c r="O390" s="257"/>
      <c r="P390" s="257"/>
      <c r="Q390" s="257"/>
      <c r="R390" s="257"/>
      <c r="S390" s="257"/>
      <c r="T390" s="258"/>
      <c r="AT390" s="259" t="s">
        <v>190</v>
      </c>
      <c r="AU390" s="259" t="s">
        <v>82</v>
      </c>
      <c r="AV390" s="12" t="s">
        <v>139</v>
      </c>
      <c r="AW390" s="12" t="s">
        <v>35</v>
      </c>
      <c r="AX390" s="12" t="s">
        <v>80</v>
      </c>
      <c r="AY390" s="259" t="s">
        <v>122</v>
      </c>
    </row>
    <row r="391" s="1" customFormat="1" ht="38.25" customHeight="1">
      <c r="B391" s="44"/>
      <c r="C391" s="219" t="s">
        <v>730</v>
      </c>
      <c r="D391" s="219" t="s">
        <v>125</v>
      </c>
      <c r="E391" s="220" t="s">
        <v>731</v>
      </c>
      <c r="F391" s="221" t="s">
        <v>732</v>
      </c>
      <c r="G391" s="222" t="s">
        <v>223</v>
      </c>
      <c r="H391" s="223">
        <v>29.600000000000001</v>
      </c>
      <c r="I391" s="224"/>
      <c r="J391" s="225">
        <f>ROUND(I391*H391,2)</f>
        <v>0</v>
      </c>
      <c r="K391" s="221" t="s">
        <v>129</v>
      </c>
      <c r="L391" s="70"/>
      <c r="M391" s="226" t="s">
        <v>21</v>
      </c>
      <c r="N391" s="227" t="s">
        <v>43</v>
      </c>
      <c r="O391" s="45"/>
      <c r="P391" s="228">
        <f>O391*H391</f>
        <v>0</v>
      </c>
      <c r="Q391" s="228">
        <v>0.00060999999999999997</v>
      </c>
      <c r="R391" s="228">
        <f>Q391*H391</f>
        <v>0.018055999999999999</v>
      </c>
      <c r="S391" s="228">
        <v>0</v>
      </c>
      <c r="T391" s="229">
        <f>S391*H391</f>
        <v>0</v>
      </c>
      <c r="AR391" s="22" t="s">
        <v>139</v>
      </c>
      <c r="AT391" s="22" t="s">
        <v>125</v>
      </c>
      <c r="AU391" s="22" t="s">
        <v>82</v>
      </c>
      <c r="AY391" s="22" t="s">
        <v>122</v>
      </c>
      <c r="BE391" s="230">
        <f>IF(N391="základní",J391,0)</f>
        <v>0</v>
      </c>
      <c r="BF391" s="230">
        <f>IF(N391="snížená",J391,0)</f>
        <v>0</v>
      </c>
      <c r="BG391" s="230">
        <f>IF(N391="zákl. přenesená",J391,0)</f>
        <v>0</v>
      </c>
      <c r="BH391" s="230">
        <f>IF(N391="sníž. přenesená",J391,0)</f>
        <v>0</v>
      </c>
      <c r="BI391" s="230">
        <f>IF(N391="nulová",J391,0)</f>
        <v>0</v>
      </c>
      <c r="BJ391" s="22" t="s">
        <v>80</v>
      </c>
      <c r="BK391" s="230">
        <f>ROUND(I391*H391,2)</f>
        <v>0</v>
      </c>
      <c r="BL391" s="22" t="s">
        <v>139</v>
      </c>
      <c r="BM391" s="22" t="s">
        <v>733</v>
      </c>
    </row>
    <row r="392" s="1" customFormat="1">
      <c r="B392" s="44"/>
      <c r="C392" s="72"/>
      <c r="D392" s="235" t="s">
        <v>188</v>
      </c>
      <c r="E392" s="72"/>
      <c r="F392" s="236" t="s">
        <v>734</v>
      </c>
      <c r="G392" s="72"/>
      <c r="H392" s="72"/>
      <c r="I392" s="189"/>
      <c r="J392" s="72"/>
      <c r="K392" s="72"/>
      <c r="L392" s="70"/>
      <c r="M392" s="237"/>
      <c r="N392" s="45"/>
      <c r="O392" s="45"/>
      <c r="P392" s="45"/>
      <c r="Q392" s="45"/>
      <c r="R392" s="45"/>
      <c r="S392" s="45"/>
      <c r="T392" s="93"/>
      <c r="AT392" s="22" t="s">
        <v>188</v>
      </c>
      <c r="AU392" s="22" t="s">
        <v>82</v>
      </c>
    </row>
    <row r="393" s="11" customFormat="1">
      <c r="B393" s="238"/>
      <c r="C393" s="239"/>
      <c r="D393" s="235" t="s">
        <v>190</v>
      </c>
      <c r="E393" s="240" t="s">
        <v>21</v>
      </c>
      <c r="F393" s="241" t="s">
        <v>735</v>
      </c>
      <c r="G393" s="239"/>
      <c r="H393" s="242">
        <v>29.600000000000001</v>
      </c>
      <c r="I393" s="243"/>
      <c r="J393" s="239"/>
      <c r="K393" s="239"/>
      <c r="L393" s="244"/>
      <c r="M393" s="245"/>
      <c r="N393" s="246"/>
      <c r="O393" s="246"/>
      <c r="P393" s="246"/>
      <c r="Q393" s="246"/>
      <c r="R393" s="246"/>
      <c r="S393" s="246"/>
      <c r="T393" s="247"/>
      <c r="AT393" s="248" t="s">
        <v>190</v>
      </c>
      <c r="AU393" s="248" t="s">
        <v>82</v>
      </c>
      <c r="AV393" s="11" t="s">
        <v>82</v>
      </c>
      <c r="AW393" s="11" t="s">
        <v>35</v>
      </c>
      <c r="AX393" s="11" t="s">
        <v>80</v>
      </c>
      <c r="AY393" s="248" t="s">
        <v>122</v>
      </c>
    </row>
    <row r="394" s="1" customFormat="1" ht="16.5" customHeight="1">
      <c r="B394" s="44"/>
      <c r="C394" s="219" t="s">
        <v>736</v>
      </c>
      <c r="D394" s="219" t="s">
        <v>125</v>
      </c>
      <c r="E394" s="220" t="s">
        <v>737</v>
      </c>
      <c r="F394" s="221" t="s">
        <v>738</v>
      </c>
      <c r="G394" s="222" t="s">
        <v>223</v>
      </c>
      <c r="H394" s="223">
        <v>2.2000000000000002</v>
      </c>
      <c r="I394" s="224"/>
      <c r="J394" s="225">
        <f>ROUND(I394*H394,2)</f>
        <v>0</v>
      </c>
      <c r="K394" s="221" t="s">
        <v>129</v>
      </c>
      <c r="L394" s="70"/>
      <c r="M394" s="226" t="s">
        <v>21</v>
      </c>
      <c r="N394" s="227" t="s">
        <v>43</v>
      </c>
      <c r="O394" s="45"/>
      <c r="P394" s="228">
        <f>O394*H394</f>
        <v>0</v>
      </c>
      <c r="Q394" s="228">
        <v>0</v>
      </c>
      <c r="R394" s="228">
        <f>Q394*H394</f>
        <v>0</v>
      </c>
      <c r="S394" s="228">
        <v>0</v>
      </c>
      <c r="T394" s="229">
        <f>S394*H394</f>
        <v>0</v>
      </c>
      <c r="AR394" s="22" t="s">
        <v>139</v>
      </c>
      <c r="AT394" s="22" t="s">
        <v>125</v>
      </c>
      <c r="AU394" s="22" t="s">
        <v>82</v>
      </c>
      <c r="AY394" s="22" t="s">
        <v>122</v>
      </c>
      <c r="BE394" s="230">
        <f>IF(N394="základní",J394,0)</f>
        <v>0</v>
      </c>
      <c r="BF394" s="230">
        <f>IF(N394="snížená",J394,0)</f>
        <v>0</v>
      </c>
      <c r="BG394" s="230">
        <f>IF(N394="zákl. přenesená",J394,0)</f>
        <v>0</v>
      </c>
      <c r="BH394" s="230">
        <f>IF(N394="sníž. přenesená",J394,0)</f>
        <v>0</v>
      </c>
      <c r="BI394" s="230">
        <f>IF(N394="nulová",J394,0)</f>
        <v>0</v>
      </c>
      <c r="BJ394" s="22" t="s">
        <v>80</v>
      </c>
      <c r="BK394" s="230">
        <f>ROUND(I394*H394,2)</f>
        <v>0</v>
      </c>
      <c r="BL394" s="22" t="s">
        <v>139</v>
      </c>
      <c r="BM394" s="22" t="s">
        <v>739</v>
      </c>
    </row>
    <row r="395" s="1" customFormat="1">
      <c r="B395" s="44"/>
      <c r="C395" s="72"/>
      <c r="D395" s="235" t="s">
        <v>188</v>
      </c>
      <c r="E395" s="72"/>
      <c r="F395" s="236" t="s">
        <v>740</v>
      </c>
      <c r="G395" s="72"/>
      <c r="H395" s="72"/>
      <c r="I395" s="189"/>
      <c r="J395" s="72"/>
      <c r="K395" s="72"/>
      <c r="L395" s="70"/>
      <c r="M395" s="237"/>
      <c r="N395" s="45"/>
      <c r="O395" s="45"/>
      <c r="P395" s="45"/>
      <c r="Q395" s="45"/>
      <c r="R395" s="45"/>
      <c r="S395" s="45"/>
      <c r="T395" s="93"/>
      <c r="AT395" s="22" t="s">
        <v>188</v>
      </c>
      <c r="AU395" s="22" t="s">
        <v>82</v>
      </c>
    </row>
    <row r="396" s="11" customFormat="1">
      <c r="B396" s="238"/>
      <c r="C396" s="239"/>
      <c r="D396" s="235" t="s">
        <v>190</v>
      </c>
      <c r="E396" s="240" t="s">
        <v>21</v>
      </c>
      <c r="F396" s="241" t="s">
        <v>741</v>
      </c>
      <c r="G396" s="239"/>
      <c r="H396" s="242">
        <v>2.2000000000000002</v>
      </c>
      <c r="I396" s="243"/>
      <c r="J396" s="239"/>
      <c r="K396" s="239"/>
      <c r="L396" s="244"/>
      <c r="M396" s="245"/>
      <c r="N396" s="246"/>
      <c r="O396" s="246"/>
      <c r="P396" s="246"/>
      <c r="Q396" s="246"/>
      <c r="R396" s="246"/>
      <c r="S396" s="246"/>
      <c r="T396" s="247"/>
      <c r="AT396" s="248" t="s">
        <v>190</v>
      </c>
      <c r="AU396" s="248" t="s">
        <v>82</v>
      </c>
      <c r="AV396" s="11" t="s">
        <v>82</v>
      </c>
      <c r="AW396" s="11" t="s">
        <v>35</v>
      </c>
      <c r="AX396" s="11" t="s">
        <v>80</v>
      </c>
      <c r="AY396" s="248" t="s">
        <v>122</v>
      </c>
    </row>
    <row r="397" s="1" customFormat="1" ht="25.5" customHeight="1">
      <c r="B397" s="44"/>
      <c r="C397" s="219" t="s">
        <v>742</v>
      </c>
      <c r="D397" s="219" t="s">
        <v>125</v>
      </c>
      <c r="E397" s="220" t="s">
        <v>743</v>
      </c>
      <c r="F397" s="221" t="s">
        <v>744</v>
      </c>
      <c r="G397" s="222" t="s">
        <v>223</v>
      </c>
      <c r="H397" s="223">
        <v>596.45000000000005</v>
      </c>
      <c r="I397" s="224"/>
      <c r="J397" s="225">
        <f>ROUND(I397*H397,2)</f>
        <v>0</v>
      </c>
      <c r="K397" s="221" t="s">
        <v>129</v>
      </c>
      <c r="L397" s="70"/>
      <c r="M397" s="226" t="s">
        <v>21</v>
      </c>
      <c r="N397" s="227" t="s">
        <v>43</v>
      </c>
      <c r="O397" s="45"/>
      <c r="P397" s="228">
        <f>O397*H397</f>
        <v>0</v>
      </c>
      <c r="Q397" s="228">
        <v>0</v>
      </c>
      <c r="R397" s="228">
        <f>Q397*H397</f>
        <v>0</v>
      </c>
      <c r="S397" s="228">
        <v>0</v>
      </c>
      <c r="T397" s="229">
        <f>S397*H397</f>
        <v>0</v>
      </c>
      <c r="AR397" s="22" t="s">
        <v>139</v>
      </c>
      <c r="AT397" s="22" t="s">
        <v>125</v>
      </c>
      <c r="AU397" s="22" t="s">
        <v>82</v>
      </c>
      <c r="AY397" s="22" t="s">
        <v>122</v>
      </c>
      <c r="BE397" s="230">
        <f>IF(N397="základní",J397,0)</f>
        <v>0</v>
      </c>
      <c r="BF397" s="230">
        <f>IF(N397="snížená",J397,0)</f>
        <v>0</v>
      </c>
      <c r="BG397" s="230">
        <f>IF(N397="zákl. přenesená",J397,0)</f>
        <v>0</v>
      </c>
      <c r="BH397" s="230">
        <f>IF(N397="sníž. přenesená",J397,0)</f>
        <v>0</v>
      </c>
      <c r="BI397" s="230">
        <f>IF(N397="nulová",J397,0)</f>
        <v>0</v>
      </c>
      <c r="BJ397" s="22" t="s">
        <v>80</v>
      </c>
      <c r="BK397" s="230">
        <f>ROUND(I397*H397,2)</f>
        <v>0</v>
      </c>
      <c r="BL397" s="22" t="s">
        <v>139</v>
      </c>
      <c r="BM397" s="22" t="s">
        <v>745</v>
      </c>
    </row>
    <row r="398" s="1" customFormat="1">
      <c r="B398" s="44"/>
      <c r="C398" s="72"/>
      <c r="D398" s="235" t="s">
        <v>188</v>
      </c>
      <c r="E398" s="72"/>
      <c r="F398" s="236" t="s">
        <v>740</v>
      </c>
      <c r="G398" s="72"/>
      <c r="H398" s="72"/>
      <c r="I398" s="189"/>
      <c r="J398" s="72"/>
      <c r="K398" s="72"/>
      <c r="L398" s="70"/>
      <c r="M398" s="237"/>
      <c r="N398" s="45"/>
      <c r="O398" s="45"/>
      <c r="P398" s="45"/>
      <c r="Q398" s="45"/>
      <c r="R398" s="45"/>
      <c r="S398" s="45"/>
      <c r="T398" s="93"/>
      <c r="AT398" s="22" t="s">
        <v>188</v>
      </c>
      <c r="AU398" s="22" t="s">
        <v>82</v>
      </c>
    </row>
    <row r="399" s="11" customFormat="1">
      <c r="B399" s="238"/>
      <c r="C399" s="239"/>
      <c r="D399" s="235" t="s">
        <v>190</v>
      </c>
      <c r="E399" s="240" t="s">
        <v>21</v>
      </c>
      <c r="F399" s="241" t="s">
        <v>746</v>
      </c>
      <c r="G399" s="239"/>
      <c r="H399" s="242">
        <v>596.45000000000005</v>
      </c>
      <c r="I399" s="243"/>
      <c r="J399" s="239"/>
      <c r="K399" s="239"/>
      <c r="L399" s="244"/>
      <c r="M399" s="245"/>
      <c r="N399" s="246"/>
      <c r="O399" s="246"/>
      <c r="P399" s="246"/>
      <c r="Q399" s="246"/>
      <c r="R399" s="246"/>
      <c r="S399" s="246"/>
      <c r="T399" s="247"/>
      <c r="AT399" s="248" t="s">
        <v>190</v>
      </c>
      <c r="AU399" s="248" t="s">
        <v>82</v>
      </c>
      <c r="AV399" s="11" t="s">
        <v>82</v>
      </c>
      <c r="AW399" s="11" t="s">
        <v>35</v>
      </c>
      <c r="AX399" s="11" t="s">
        <v>80</v>
      </c>
      <c r="AY399" s="248" t="s">
        <v>122</v>
      </c>
    </row>
    <row r="400" s="1" customFormat="1" ht="38.25" customHeight="1">
      <c r="B400" s="44"/>
      <c r="C400" s="219" t="s">
        <v>747</v>
      </c>
      <c r="D400" s="219" t="s">
        <v>125</v>
      </c>
      <c r="E400" s="220" t="s">
        <v>748</v>
      </c>
      <c r="F400" s="221" t="s">
        <v>749</v>
      </c>
      <c r="G400" s="222" t="s">
        <v>448</v>
      </c>
      <c r="H400" s="223">
        <v>1</v>
      </c>
      <c r="I400" s="224"/>
      <c r="J400" s="225">
        <f>ROUND(I400*H400,2)</f>
        <v>0</v>
      </c>
      <c r="K400" s="221" t="s">
        <v>129</v>
      </c>
      <c r="L400" s="70"/>
      <c r="M400" s="226" t="s">
        <v>21</v>
      </c>
      <c r="N400" s="227" t="s">
        <v>43</v>
      </c>
      <c r="O400" s="45"/>
      <c r="P400" s="228">
        <f>O400*H400</f>
        <v>0</v>
      </c>
      <c r="Q400" s="228">
        <v>0</v>
      </c>
      <c r="R400" s="228">
        <f>Q400*H400</f>
        <v>0</v>
      </c>
      <c r="S400" s="228">
        <v>0.082000000000000003</v>
      </c>
      <c r="T400" s="229">
        <f>S400*H400</f>
        <v>0.082000000000000003</v>
      </c>
      <c r="AR400" s="22" t="s">
        <v>139</v>
      </c>
      <c r="AT400" s="22" t="s">
        <v>125</v>
      </c>
      <c r="AU400" s="22" t="s">
        <v>82</v>
      </c>
      <c r="AY400" s="22" t="s">
        <v>122</v>
      </c>
      <c r="BE400" s="230">
        <f>IF(N400="základní",J400,0)</f>
        <v>0</v>
      </c>
      <c r="BF400" s="230">
        <f>IF(N400="snížená",J400,0)</f>
        <v>0</v>
      </c>
      <c r="BG400" s="230">
        <f>IF(N400="zákl. přenesená",J400,0)</f>
        <v>0</v>
      </c>
      <c r="BH400" s="230">
        <f>IF(N400="sníž. přenesená",J400,0)</f>
        <v>0</v>
      </c>
      <c r="BI400" s="230">
        <f>IF(N400="nulová",J400,0)</f>
        <v>0</v>
      </c>
      <c r="BJ400" s="22" t="s">
        <v>80</v>
      </c>
      <c r="BK400" s="230">
        <f>ROUND(I400*H400,2)</f>
        <v>0</v>
      </c>
      <c r="BL400" s="22" t="s">
        <v>139</v>
      </c>
      <c r="BM400" s="22" t="s">
        <v>750</v>
      </c>
    </row>
    <row r="401" s="1" customFormat="1">
      <c r="B401" s="44"/>
      <c r="C401" s="72"/>
      <c r="D401" s="235" t="s">
        <v>188</v>
      </c>
      <c r="E401" s="72"/>
      <c r="F401" s="236" t="s">
        <v>751</v>
      </c>
      <c r="G401" s="72"/>
      <c r="H401" s="72"/>
      <c r="I401" s="189"/>
      <c r="J401" s="72"/>
      <c r="K401" s="72"/>
      <c r="L401" s="70"/>
      <c r="M401" s="237"/>
      <c r="N401" s="45"/>
      <c r="O401" s="45"/>
      <c r="P401" s="45"/>
      <c r="Q401" s="45"/>
      <c r="R401" s="45"/>
      <c r="S401" s="45"/>
      <c r="T401" s="93"/>
      <c r="AT401" s="22" t="s">
        <v>188</v>
      </c>
      <c r="AU401" s="22" t="s">
        <v>82</v>
      </c>
    </row>
    <row r="402" s="11" customFormat="1">
      <c r="B402" s="238"/>
      <c r="C402" s="239"/>
      <c r="D402" s="235" t="s">
        <v>190</v>
      </c>
      <c r="E402" s="240" t="s">
        <v>21</v>
      </c>
      <c r="F402" s="241" t="s">
        <v>653</v>
      </c>
      <c r="G402" s="239"/>
      <c r="H402" s="242">
        <v>1</v>
      </c>
      <c r="I402" s="243"/>
      <c r="J402" s="239"/>
      <c r="K402" s="239"/>
      <c r="L402" s="244"/>
      <c r="M402" s="245"/>
      <c r="N402" s="246"/>
      <c r="O402" s="246"/>
      <c r="P402" s="246"/>
      <c r="Q402" s="246"/>
      <c r="R402" s="246"/>
      <c r="S402" s="246"/>
      <c r="T402" s="247"/>
      <c r="AT402" s="248" t="s">
        <v>190</v>
      </c>
      <c r="AU402" s="248" t="s">
        <v>82</v>
      </c>
      <c r="AV402" s="11" t="s">
        <v>82</v>
      </c>
      <c r="AW402" s="11" t="s">
        <v>35</v>
      </c>
      <c r="AX402" s="11" t="s">
        <v>80</v>
      </c>
      <c r="AY402" s="248" t="s">
        <v>122</v>
      </c>
    </row>
    <row r="403" s="10" customFormat="1" ht="29.88" customHeight="1">
      <c r="B403" s="203"/>
      <c r="C403" s="204"/>
      <c r="D403" s="205" t="s">
        <v>71</v>
      </c>
      <c r="E403" s="217" t="s">
        <v>752</v>
      </c>
      <c r="F403" s="217" t="s">
        <v>753</v>
      </c>
      <c r="G403" s="204"/>
      <c r="H403" s="204"/>
      <c r="I403" s="207"/>
      <c r="J403" s="218">
        <f>BK403</f>
        <v>0</v>
      </c>
      <c r="K403" s="204"/>
      <c r="L403" s="209"/>
      <c r="M403" s="210"/>
      <c r="N403" s="211"/>
      <c r="O403" s="211"/>
      <c r="P403" s="212">
        <f>SUM(P404:P428)</f>
        <v>0</v>
      </c>
      <c r="Q403" s="211"/>
      <c r="R403" s="212">
        <f>SUM(R404:R428)</f>
        <v>0</v>
      </c>
      <c r="S403" s="211"/>
      <c r="T403" s="213">
        <f>SUM(T404:T428)</f>
        <v>0</v>
      </c>
      <c r="AR403" s="214" t="s">
        <v>80</v>
      </c>
      <c r="AT403" s="215" t="s">
        <v>71</v>
      </c>
      <c r="AU403" s="215" t="s">
        <v>80</v>
      </c>
      <c r="AY403" s="214" t="s">
        <v>122</v>
      </c>
      <c r="BK403" s="216">
        <f>SUM(BK404:BK428)</f>
        <v>0</v>
      </c>
    </row>
    <row r="404" s="1" customFormat="1" ht="25.5" customHeight="1">
      <c r="B404" s="44"/>
      <c r="C404" s="219" t="s">
        <v>754</v>
      </c>
      <c r="D404" s="219" t="s">
        <v>125</v>
      </c>
      <c r="E404" s="220" t="s">
        <v>755</v>
      </c>
      <c r="F404" s="221" t="s">
        <v>756</v>
      </c>
      <c r="G404" s="222" t="s">
        <v>328</v>
      </c>
      <c r="H404" s="223">
        <v>238.72</v>
      </c>
      <c r="I404" s="224"/>
      <c r="J404" s="225">
        <f>ROUND(I404*H404,2)</f>
        <v>0</v>
      </c>
      <c r="K404" s="221" t="s">
        <v>129</v>
      </c>
      <c r="L404" s="70"/>
      <c r="M404" s="226" t="s">
        <v>21</v>
      </c>
      <c r="N404" s="227" t="s">
        <v>43</v>
      </c>
      <c r="O404" s="45"/>
      <c r="P404" s="228">
        <f>O404*H404</f>
        <v>0</v>
      </c>
      <c r="Q404" s="228">
        <v>0</v>
      </c>
      <c r="R404" s="228">
        <f>Q404*H404</f>
        <v>0</v>
      </c>
      <c r="S404" s="228">
        <v>0</v>
      </c>
      <c r="T404" s="229">
        <f>S404*H404</f>
        <v>0</v>
      </c>
      <c r="AR404" s="22" t="s">
        <v>139</v>
      </c>
      <c r="AT404" s="22" t="s">
        <v>125</v>
      </c>
      <c r="AU404" s="22" t="s">
        <v>82</v>
      </c>
      <c r="AY404" s="22" t="s">
        <v>122</v>
      </c>
      <c r="BE404" s="230">
        <f>IF(N404="základní",J404,0)</f>
        <v>0</v>
      </c>
      <c r="BF404" s="230">
        <f>IF(N404="snížená",J404,0)</f>
        <v>0</v>
      </c>
      <c r="BG404" s="230">
        <f>IF(N404="zákl. přenesená",J404,0)</f>
        <v>0</v>
      </c>
      <c r="BH404" s="230">
        <f>IF(N404="sníž. přenesená",J404,0)</f>
        <v>0</v>
      </c>
      <c r="BI404" s="230">
        <f>IF(N404="nulová",J404,0)</f>
        <v>0</v>
      </c>
      <c r="BJ404" s="22" t="s">
        <v>80</v>
      </c>
      <c r="BK404" s="230">
        <f>ROUND(I404*H404,2)</f>
        <v>0</v>
      </c>
      <c r="BL404" s="22" t="s">
        <v>139</v>
      </c>
      <c r="BM404" s="22" t="s">
        <v>757</v>
      </c>
    </row>
    <row r="405" s="1" customFormat="1">
      <c r="B405" s="44"/>
      <c r="C405" s="72"/>
      <c r="D405" s="235" t="s">
        <v>188</v>
      </c>
      <c r="E405" s="72"/>
      <c r="F405" s="236" t="s">
        <v>758</v>
      </c>
      <c r="G405" s="72"/>
      <c r="H405" s="72"/>
      <c r="I405" s="189"/>
      <c r="J405" s="72"/>
      <c r="K405" s="72"/>
      <c r="L405" s="70"/>
      <c r="M405" s="237"/>
      <c r="N405" s="45"/>
      <c r="O405" s="45"/>
      <c r="P405" s="45"/>
      <c r="Q405" s="45"/>
      <c r="R405" s="45"/>
      <c r="S405" s="45"/>
      <c r="T405" s="93"/>
      <c r="AT405" s="22" t="s">
        <v>188</v>
      </c>
      <c r="AU405" s="22" t="s">
        <v>82</v>
      </c>
    </row>
    <row r="406" s="11" customFormat="1">
      <c r="B406" s="238"/>
      <c r="C406" s="239"/>
      <c r="D406" s="235" t="s">
        <v>190</v>
      </c>
      <c r="E406" s="240" t="s">
        <v>21</v>
      </c>
      <c r="F406" s="241" t="s">
        <v>759</v>
      </c>
      <c r="G406" s="239"/>
      <c r="H406" s="242">
        <v>238.72</v>
      </c>
      <c r="I406" s="243"/>
      <c r="J406" s="239"/>
      <c r="K406" s="239"/>
      <c r="L406" s="244"/>
      <c r="M406" s="245"/>
      <c r="N406" s="246"/>
      <c r="O406" s="246"/>
      <c r="P406" s="246"/>
      <c r="Q406" s="246"/>
      <c r="R406" s="246"/>
      <c r="S406" s="246"/>
      <c r="T406" s="247"/>
      <c r="AT406" s="248" t="s">
        <v>190</v>
      </c>
      <c r="AU406" s="248" t="s">
        <v>82</v>
      </c>
      <c r="AV406" s="11" t="s">
        <v>82</v>
      </c>
      <c r="AW406" s="11" t="s">
        <v>35</v>
      </c>
      <c r="AX406" s="11" t="s">
        <v>80</v>
      </c>
      <c r="AY406" s="248" t="s">
        <v>122</v>
      </c>
    </row>
    <row r="407" s="1" customFormat="1" ht="25.5" customHeight="1">
      <c r="B407" s="44"/>
      <c r="C407" s="219" t="s">
        <v>760</v>
      </c>
      <c r="D407" s="219" t="s">
        <v>125</v>
      </c>
      <c r="E407" s="220" t="s">
        <v>761</v>
      </c>
      <c r="F407" s="221" t="s">
        <v>762</v>
      </c>
      <c r="G407" s="222" t="s">
        <v>328</v>
      </c>
      <c r="H407" s="223">
        <v>8355.2000000000007</v>
      </c>
      <c r="I407" s="224"/>
      <c r="J407" s="225">
        <f>ROUND(I407*H407,2)</f>
        <v>0</v>
      </c>
      <c r="K407" s="221" t="s">
        <v>129</v>
      </c>
      <c r="L407" s="70"/>
      <c r="M407" s="226" t="s">
        <v>21</v>
      </c>
      <c r="N407" s="227" t="s">
        <v>43</v>
      </c>
      <c r="O407" s="45"/>
      <c r="P407" s="228">
        <f>O407*H407</f>
        <v>0</v>
      </c>
      <c r="Q407" s="228">
        <v>0</v>
      </c>
      <c r="R407" s="228">
        <f>Q407*H407</f>
        <v>0</v>
      </c>
      <c r="S407" s="228">
        <v>0</v>
      </c>
      <c r="T407" s="229">
        <f>S407*H407</f>
        <v>0</v>
      </c>
      <c r="AR407" s="22" t="s">
        <v>139</v>
      </c>
      <c r="AT407" s="22" t="s">
        <v>125</v>
      </c>
      <c r="AU407" s="22" t="s">
        <v>82</v>
      </c>
      <c r="AY407" s="22" t="s">
        <v>122</v>
      </c>
      <c r="BE407" s="230">
        <f>IF(N407="základní",J407,0)</f>
        <v>0</v>
      </c>
      <c r="BF407" s="230">
        <f>IF(N407="snížená",J407,0)</f>
        <v>0</v>
      </c>
      <c r="BG407" s="230">
        <f>IF(N407="zákl. přenesená",J407,0)</f>
        <v>0</v>
      </c>
      <c r="BH407" s="230">
        <f>IF(N407="sníž. přenesená",J407,0)</f>
        <v>0</v>
      </c>
      <c r="BI407" s="230">
        <f>IF(N407="nulová",J407,0)</f>
        <v>0</v>
      </c>
      <c r="BJ407" s="22" t="s">
        <v>80</v>
      </c>
      <c r="BK407" s="230">
        <f>ROUND(I407*H407,2)</f>
        <v>0</v>
      </c>
      <c r="BL407" s="22" t="s">
        <v>139</v>
      </c>
      <c r="BM407" s="22" t="s">
        <v>763</v>
      </c>
    </row>
    <row r="408" s="1" customFormat="1">
      <c r="B408" s="44"/>
      <c r="C408" s="72"/>
      <c r="D408" s="235" t="s">
        <v>188</v>
      </c>
      <c r="E408" s="72"/>
      <c r="F408" s="236" t="s">
        <v>758</v>
      </c>
      <c r="G408" s="72"/>
      <c r="H408" s="72"/>
      <c r="I408" s="189"/>
      <c r="J408" s="72"/>
      <c r="K408" s="72"/>
      <c r="L408" s="70"/>
      <c r="M408" s="237"/>
      <c r="N408" s="45"/>
      <c r="O408" s="45"/>
      <c r="P408" s="45"/>
      <c r="Q408" s="45"/>
      <c r="R408" s="45"/>
      <c r="S408" s="45"/>
      <c r="T408" s="93"/>
      <c r="AT408" s="22" t="s">
        <v>188</v>
      </c>
      <c r="AU408" s="22" t="s">
        <v>82</v>
      </c>
    </row>
    <row r="409" s="11" customFormat="1">
      <c r="B409" s="238"/>
      <c r="C409" s="239"/>
      <c r="D409" s="235" t="s">
        <v>190</v>
      </c>
      <c r="E409" s="239"/>
      <c r="F409" s="241" t="s">
        <v>764</v>
      </c>
      <c r="G409" s="239"/>
      <c r="H409" s="242">
        <v>8355.2000000000007</v>
      </c>
      <c r="I409" s="243"/>
      <c r="J409" s="239"/>
      <c r="K409" s="239"/>
      <c r="L409" s="244"/>
      <c r="M409" s="245"/>
      <c r="N409" s="246"/>
      <c r="O409" s="246"/>
      <c r="P409" s="246"/>
      <c r="Q409" s="246"/>
      <c r="R409" s="246"/>
      <c r="S409" s="246"/>
      <c r="T409" s="247"/>
      <c r="AT409" s="248" t="s">
        <v>190</v>
      </c>
      <c r="AU409" s="248" t="s">
        <v>82</v>
      </c>
      <c r="AV409" s="11" t="s">
        <v>82</v>
      </c>
      <c r="AW409" s="11" t="s">
        <v>6</v>
      </c>
      <c r="AX409" s="11" t="s">
        <v>80</v>
      </c>
      <c r="AY409" s="248" t="s">
        <v>122</v>
      </c>
    </row>
    <row r="410" s="1" customFormat="1" ht="25.5" customHeight="1">
      <c r="B410" s="44"/>
      <c r="C410" s="219" t="s">
        <v>765</v>
      </c>
      <c r="D410" s="219" t="s">
        <v>125</v>
      </c>
      <c r="E410" s="220" t="s">
        <v>766</v>
      </c>
      <c r="F410" s="221" t="s">
        <v>767</v>
      </c>
      <c r="G410" s="222" t="s">
        <v>328</v>
      </c>
      <c r="H410" s="223">
        <v>1397.069</v>
      </c>
      <c r="I410" s="224"/>
      <c r="J410" s="225">
        <f>ROUND(I410*H410,2)</f>
        <v>0</v>
      </c>
      <c r="K410" s="221" t="s">
        <v>129</v>
      </c>
      <c r="L410" s="70"/>
      <c r="M410" s="226" t="s">
        <v>21</v>
      </c>
      <c r="N410" s="227" t="s">
        <v>43</v>
      </c>
      <c r="O410" s="45"/>
      <c r="P410" s="228">
        <f>O410*H410</f>
        <v>0</v>
      </c>
      <c r="Q410" s="228">
        <v>0</v>
      </c>
      <c r="R410" s="228">
        <f>Q410*H410</f>
        <v>0</v>
      </c>
      <c r="S410" s="228">
        <v>0</v>
      </c>
      <c r="T410" s="229">
        <f>S410*H410</f>
        <v>0</v>
      </c>
      <c r="AR410" s="22" t="s">
        <v>139</v>
      </c>
      <c r="AT410" s="22" t="s">
        <v>125</v>
      </c>
      <c r="AU410" s="22" t="s">
        <v>82</v>
      </c>
      <c r="AY410" s="22" t="s">
        <v>122</v>
      </c>
      <c r="BE410" s="230">
        <f>IF(N410="základní",J410,0)</f>
        <v>0</v>
      </c>
      <c r="BF410" s="230">
        <f>IF(N410="snížená",J410,0)</f>
        <v>0</v>
      </c>
      <c r="BG410" s="230">
        <f>IF(N410="zákl. přenesená",J410,0)</f>
        <v>0</v>
      </c>
      <c r="BH410" s="230">
        <f>IF(N410="sníž. přenesená",J410,0)</f>
        <v>0</v>
      </c>
      <c r="BI410" s="230">
        <f>IF(N410="nulová",J410,0)</f>
        <v>0</v>
      </c>
      <c r="BJ410" s="22" t="s">
        <v>80</v>
      </c>
      <c r="BK410" s="230">
        <f>ROUND(I410*H410,2)</f>
        <v>0</v>
      </c>
      <c r="BL410" s="22" t="s">
        <v>139</v>
      </c>
      <c r="BM410" s="22" t="s">
        <v>768</v>
      </c>
    </row>
    <row r="411" s="1" customFormat="1">
      <c r="B411" s="44"/>
      <c r="C411" s="72"/>
      <c r="D411" s="235" t="s">
        <v>188</v>
      </c>
      <c r="E411" s="72"/>
      <c r="F411" s="236" t="s">
        <v>758</v>
      </c>
      <c r="G411" s="72"/>
      <c r="H411" s="72"/>
      <c r="I411" s="189"/>
      <c r="J411" s="72"/>
      <c r="K411" s="72"/>
      <c r="L411" s="70"/>
      <c r="M411" s="237"/>
      <c r="N411" s="45"/>
      <c r="O411" s="45"/>
      <c r="P411" s="45"/>
      <c r="Q411" s="45"/>
      <c r="R411" s="45"/>
      <c r="S411" s="45"/>
      <c r="T411" s="93"/>
      <c r="AT411" s="22" t="s">
        <v>188</v>
      </c>
      <c r="AU411" s="22" t="s">
        <v>82</v>
      </c>
    </row>
    <row r="412" s="11" customFormat="1">
      <c r="B412" s="238"/>
      <c r="C412" s="239"/>
      <c r="D412" s="235" t="s">
        <v>190</v>
      </c>
      <c r="E412" s="240" t="s">
        <v>21</v>
      </c>
      <c r="F412" s="241" t="s">
        <v>769</v>
      </c>
      <c r="G412" s="239"/>
      <c r="H412" s="242">
        <v>729.93499999999995</v>
      </c>
      <c r="I412" s="243"/>
      <c r="J412" s="239"/>
      <c r="K412" s="239"/>
      <c r="L412" s="244"/>
      <c r="M412" s="245"/>
      <c r="N412" s="246"/>
      <c r="O412" s="246"/>
      <c r="P412" s="246"/>
      <c r="Q412" s="246"/>
      <c r="R412" s="246"/>
      <c r="S412" s="246"/>
      <c r="T412" s="247"/>
      <c r="AT412" s="248" t="s">
        <v>190</v>
      </c>
      <c r="AU412" s="248" t="s">
        <v>82</v>
      </c>
      <c r="AV412" s="11" t="s">
        <v>82</v>
      </c>
      <c r="AW412" s="11" t="s">
        <v>35</v>
      </c>
      <c r="AX412" s="11" t="s">
        <v>72</v>
      </c>
      <c r="AY412" s="248" t="s">
        <v>122</v>
      </c>
    </row>
    <row r="413" s="11" customFormat="1">
      <c r="B413" s="238"/>
      <c r="C413" s="239"/>
      <c r="D413" s="235" t="s">
        <v>190</v>
      </c>
      <c r="E413" s="240" t="s">
        <v>21</v>
      </c>
      <c r="F413" s="241" t="s">
        <v>770</v>
      </c>
      <c r="G413" s="239"/>
      <c r="H413" s="242">
        <v>667.13400000000001</v>
      </c>
      <c r="I413" s="243"/>
      <c r="J413" s="239"/>
      <c r="K413" s="239"/>
      <c r="L413" s="244"/>
      <c r="M413" s="245"/>
      <c r="N413" s="246"/>
      <c r="O413" s="246"/>
      <c r="P413" s="246"/>
      <c r="Q413" s="246"/>
      <c r="R413" s="246"/>
      <c r="S413" s="246"/>
      <c r="T413" s="247"/>
      <c r="AT413" s="248" t="s">
        <v>190</v>
      </c>
      <c r="AU413" s="248" t="s">
        <v>82</v>
      </c>
      <c r="AV413" s="11" t="s">
        <v>82</v>
      </c>
      <c r="AW413" s="11" t="s">
        <v>35</v>
      </c>
      <c r="AX413" s="11" t="s">
        <v>72</v>
      </c>
      <c r="AY413" s="248" t="s">
        <v>122</v>
      </c>
    </row>
    <row r="414" s="12" customFormat="1">
      <c r="B414" s="249"/>
      <c r="C414" s="250"/>
      <c r="D414" s="235" t="s">
        <v>190</v>
      </c>
      <c r="E414" s="251" t="s">
        <v>21</v>
      </c>
      <c r="F414" s="252" t="s">
        <v>202</v>
      </c>
      <c r="G414" s="250"/>
      <c r="H414" s="253">
        <v>1397.069</v>
      </c>
      <c r="I414" s="254"/>
      <c r="J414" s="250"/>
      <c r="K414" s="250"/>
      <c r="L414" s="255"/>
      <c r="M414" s="256"/>
      <c r="N414" s="257"/>
      <c r="O414" s="257"/>
      <c r="P414" s="257"/>
      <c r="Q414" s="257"/>
      <c r="R414" s="257"/>
      <c r="S414" s="257"/>
      <c r="T414" s="258"/>
      <c r="AT414" s="259" t="s">
        <v>190</v>
      </c>
      <c r="AU414" s="259" t="s">
        <v>82</v>
      </c>
      <c r="AV414" s="12" t="s">
        <v>139</v>
      </c>
      <c r="AW414" s="12" t="s">
        <v>35</v>
      </c>
      <c r="AX414" s="12" t="s">
        <v>80</v>
      </c>
      <c r="AY414" s="259" t="s">
        <v>122</v>
      </c>
    </row>
    <row r="415" s="1" customFormat="1" ht="25.5" customHeight="1">
      <c r="B415" s="44"/>
      <c r="C415" s="219" t="s">
        <v>771</v>
      </c>
      <c r="D415" s="219" t="s">
        <v>125</v>
      </c>
      <c r="E415" s="220" t="s">
        <v>772</v>
      </c>
      <c r="F415" s="221" t="s">
        <v>762</v>
      </c>
      <c r="G415" s="222" t="s">
        <v>328</v>
      </c>
      <c r="H415" s="223">
        <v>48897.415000000001</v>
      </c>
      <c r="I415" s="224"/>
      <c r="J415" s="225">
        <f>ROUND(I415*H415,2)</f>
        <v>0</v>
      </c>
      <c r="K415" s="221" t="s">
        <v>129</v>
      </c>
      <c r="L415" s="70"/>
      <c r="M415" s="226" t="s">
        <v>21</v>
      </c>
      <c r="N415" s="227" t="s">
        <v>43</v>
      </c>
      <c r="O415" s="45"/>
      <c r="P415" s="228">
        <f>O415*H415</f>
        <v>0</v>
      </c>
      <c r="Q415" s="228">
        <v>0</v>
      </c>
      <c r="R415" s="228">
        <f>Q415*H415</f>
        <v>0</v>
      </c>
      <c r="S415" s="228">
        <v>0</v>
      </c>
      <c r="T415" s="229">
        <f>S415*H415</f>
        <v>0</v>
      </c>
      <c r="AR415" s="22" t="s">
        <v>139</v>
      </c>
      <c r="AT415" s="22" t="s">
        <v>125</v>
      </c>
      <c r="AU415" s="22" t="s">
        <v>82</v>
      </c>
      <c r="AY415" s="22" t="s">
        <v>122</v>
      </c>
      <c r="BE415" s="230">
        <f>IF(N415="základní",J415,0)</f>
        <v>0</v>
      </c>
      <c r="BF415" s="230">
        <f>IF(N415="snížená",J415,0)</f>
        <v>0</v>
      </c>
      <c r="BG415" s="230">
        <f>IF(N415="zákl. přenesená",J415,0)</f>
        <v>0</v>
      </c>
      <c r="BH415" s="230">
        <f>IF(N415="sníž. přenesená",J415,0)</f>
        <v>0</v>
      </c>
      <c r="BI415" s="230">
        <f>IF(N415="nulová",J415,0)</f>
        <v>0</v>
      </c>
      <c r="BJ415" s="22" t="s">
        <v>80</v>
      </c>
      <c r="BK415" s="230">
        <f>ROUND(I415*H415,2)</f>
        <v>0</v>
      </c>
      <c r="BL415" s="22" t="s">
        <v>139</v>
      </c>
      <c r="BM415" s="22" t="s">
        <v>773</v>
      </c>
    </row>
    <row r="416" s="1" customFormat="1">
      <c r="B416" s="44"/>
      <c r="C416" s="72"/>
      <c r="D416" s="235" t="s">
        <v>188</v>
      </c>
      <c r="E416" s="72"/>
      <c r="F416" s="236" t="s">
        <v>758</v>
      </c>
      <c r="G416" s="72"/>
      <c r="H416" s="72"/>
      <c r="I416" s="189"/>
      <c r="J416" s="72"/>
      <c r="K416" s="72"/>
      <c r="L416" s="70"/>
      <c r="M416" s="237"/>
      <c r="N416" s="45"/>
      <c r="O416" s="45"/>
      <c r="P416" s="45"/>
      <c r="Q416" s="45"/>
      <c r="R416" s="45"/>
      <c r="S416" s="45"/>
      <c r="T416" s="93"/>
      <c r="AT416" s="22" t="s">
        <v>188</v>
      </c>
      <c r="AU416" s="22" t="s">
        <v>82</v>
      </c>
    </row>
    <row r="417" s="11" customFormat="1">
      <c r="B417" s="238"/>
      <c r="C417" s="239"/>
      <c r="D417" s="235" t="s">
        <v>190</v>
      </c>
      <c r="E417" s="239"/>
      <c r="F417" s="241" t="s">
        <v>774</v>
      </c>
      <c r="G417" s="239"/>
      <c r="H417" s="242">
        <v>48897.415000000001</v>
      </c>
      <c r="I417" s="243"/>
      <c r="J417" s="239"/>
      <c r="K417" s="239"/>
      <c r="L417" s="244"/>
      <c r="M417" s="245"/>
      <c r="N417" s="246"/>
      <c r="O417" s="246"/>
      <c r="P417" s="246"/>
      <c r="Q417" s="246"/>
      <c r="R417" s="246"/>
      <c r="S417" s="246"/>
      <c r="T417" s="247"/>
      <c r="AT417" s="248" t="s">
        <v>190</v>
      </c>
      <c r="AU417" s="248" t="s">
        <v>82</v>
      </c>
      <c r="AV417" s="11" t="s">
        <v>82</v>
      </c>
      <c r="AW417" s="11" t="s">
        <v>6</v>
      </c>
      <c r="AX417" s="11" t="s">
        <v>80</v>
      </c>
      <c r="AY417" s="248" t="s">
        <v>122</v>
      </c>
    </row>
    <row r="418" s="1" customFormat="1" ht="16.5" customHeight="1">
      <c r="B418" s="44"/>
      <c r="C418" s="219" t="s">
        <v>775</v>
      </c>
      <c r="D418" s="219" t="s">
        <v>125</v>
      </c>
      <c r="E418" s="220" t="s">
        <v>776</v>
      </c>
      <c r="F418" s="221" t="s">
        <v>777</v>
      </c>
      <c r="G418" s="222" t="s">
        <v>328</v>
      </c>
      <c r="H418" s="223">
        <v>1636.0889999999999</v>
      </c>
      <c r="I418" s="224"/>
      <c r="J418" s="225">
        <f>ROUND(I418*H418,2)</f>
        <v>0</v>
      </c>
      <c r="K418" s="221" t="s">
        <v>129</v>
      </c>
      <c r="L418" s="70"/>
      <c r="M418" s="226" t="s">
        <v>21</v>
      </c>
      <c r="N418" s="227" t="s">
        <v>43</v>
      </c>
      <c r="O418" s="45"/>
      <c r="P418" s="228">
        <f>O418*H418</f>
        <v>0</v>
      </c>
      <c r="Q418" s="228">
        <v>0</v>
      </c>
      <c r="R418" s="228">
        <f>Q418*H418</f>
        <v>0</v>
      </c>
      <c r="S418" s="228">
        <v>0</v>
      </c>
      <c r="T418" s="229">
        <f>S418*H418</f>
        <v>0</v>
      </c>
      <c r="AR418" s="22" t="s">
        <v>139</v>
      </c>
      <c r="AT418" s="22" t="s">
        <v>125</v>
      </c>
      <c r="AU418" s="22" t="s">
        <v>82</v>
      </c>
      <c r="AY418" s="22" t="s">
        <v>122</v>
      </c>
      <c r="BE418" s="230">
        <f>IF(N418="základní",J418,0)</f>
        <v>0</v>
      </c>
      <c r="BF418" s="230">
        <f>IF(N418="snížená",J418,0)</f>
        <v>0</v>
      </c>
      <c r="BG418" s="230">
        <f>IF(N418="zákl. přenesená",J418,0)</f>
        <v>0</v>
      </c>
      <c r="BH418" s="230">
        <f>IF(N418="sníž. přenesená",J418,0)</f>
        <v>0</v>
      </c>
      <c r="BI418" s="230">
        <f>IF(N418="nulová",J418,0)</f>
        <v>0</v>
      </c>
      <c r="BJ418" s="22" t="s">
        <v>80</v>
      </c>
      <c r="BK418" s="230">
        <f>ROUND(I418*H418,2)</f>
        <v>0</v>
      </c>
      <c r="BL418" s="22" t="s">
        <v>139</v>
      </c>
      <c r="BM418" s="22" t="s">
        <v>778</v>
      </c>
    </row>
    <row r="419" s="1" customFormat="1">
      <c r="B419" s="44"/>
      <c r="C419" s="72"/>
      <c r="D419" s="235" t="s">
        <v>188</v>
      </c>
      <c r="E419" s="72"/>
      <c r="F419" s="236" t="s">
        <v>779</v>
      </c>
      <c r="G419" s="72"/>
      <c r="H419" s="72"/>
      <c r="I419" s="189"/>
      <c r="J419" s="72"/>
      <c r="K419" s="72"/>
      <c r="L419" s="70"/>
      <c r="M419" s="237"/>
      <c r="N419" s="45"/>
      <c r="O419" s="45"/>
      <c r="P419" s="45"/>
      <c r="Q419" s="45"/>
      <c r="R419" s="45"/>
      <c r="S419" s="45"/>
      <c r="T419" s="93"/>
      <c r="AT419" s="22" t="s">
        <v>188</v>
      </c>
      <c r="AU419" s="22" t="s">
        <v>82</v>
      </c>
    </row>
    <row r="420" s="1" customFormat="1" ht="25.5" customHeight="1">
      <c r="B420" s="44"/>
      <c r="C420" s="219" t="s">
        <v>780</v>
      </c>
      <c r="D420" s="219" t="s">
        <v>125</v>
      </c>
      <c r="E420" s="220" t="s">
        <v>781</v>
      </c>
      <c r="F420" s="221" t="s">
        <v>782</v>
      </c>
      <c r="G420" s="222" t="s">
        <v>328</v>
      </c>
      <c r="H420" s="223">
        <v>729.93499999999995</v>
      </c>
      <c r="I420" s="224"/>
      <c r="J420" s="225">
        <f>ROUND(I420*H420,2)</f>
        <v>0</v>
      </c>
      <c r="K420" s="221" t="s">
        <v>129</v>
      </c>
      <c r="L420" s="70"/>
      <c r="M420" s="226" t="s">
        <v>21</v>
      </c>
      <c r="N420" s="227" t="s">
        <v>43</v>
      </c>
      <c r="O420" s="45"/>
      <c r="P420" s="228">
        <f>O420*H420</f>
        <v>0</v>
      </c>
      <c r="Q420" s="228">
        <v>0</v>
      </c>
      <c r="R420" s="228">
        <f>Q420*H420</f>
        <v>0</v>
      </c>
      <c r="S420" s="228">
        <v>0</v>
      </c>
      <c r="T420" s="229">
        <f>S420*H420</f>
        <v>0</v>
      </c>
      <c r="AR420" s="22" t="s">
        <v>139</v>
      </c>
      <c r="AT420" s="22" t="s">
        <v>125</v>
      </c>
      <c r="AU420" s="22" t="s">
        <v>82</v>
      </c>
      <c r="AY420" s="22" t="s">
        <v>122</v>
      </c>
      <c r="BE420" s="230">
        <f>IF(N420="základní",J420,0)</f>
        <v>0</v>
      </c>
      <c r="BF420" s="230">
        <f>IF(N420="snížená",J420,0)</f>
        <v>0</v>
      </c>
      <c r="BG420" s="230">
        <f>IF(N420="zákl. přenesená",J420,0)</f>
        <v>0</v>
      </c>
      <c r="BH420" s="230">
        <f>IF(N420="sníž. přenesená",J420,0)</f>
        <v>0</v>
      </c>
      <c r="BI420" s="230">
        <f>IF(N420="nulová",J420,0)</f>
        <v>0</v>
      </c>
      <c r="BJ420" s="22" t="s">
        <v>80</v>
      </c>
      <c r="BK420" s="230">
        <f>ROUND(I420*H420,2)</f>
        <v>0</v>
      </c>
      <c r="BL420" s="22" t="s">
        <v>139</v>
      </c>
      <c r="BM420" s="22" t="s">
        <v>783</v>
      </c>
    </row>
    <row r="421" s="1" customFormat="1">
      <c r="B421" s="44"/>
      <c r="C421" s="72"/>
      <c r="D421" s="235" t="s">
        <v>188</v>
      </c>
      <c r="E421" s="72"/>
      <c r="F421" s="236" t="s">
        <v>784</v>
      </c>
      <c r="G421" s="72"/>
      <c r="H421" s="72"/>
      <c r="I421" s="189"/>
      <c r="J421" s="72"/>
      <c r="K421" s="72"/>
      <c r="L421" s="70"/>
      <c r="M421" s="237"/>
      <c r="N421" s="45"/>
      <c r="O421" s="45"/>
      <c r="P421" s="45"/>
      <c r="Q421" s="45"/>
      <c r="R421" s="45"/>
      <c r="S421" s="45"/>
      <c r="T421" s="93"/>
      <c r="AT421" s="22" t="s">
        <v>188</v>
      </c>
      <c r="AU421" s="22" t="s">
        <v>82</v>
      </c>
    </row>
    <row r="422" s="11" customFormat="1">
      <c r="B422" s="238"/>
      <c r="C422" s="239"/>
      <c r="D422" s="235" t="s">
        <v>190</v>
      </c>
      <c r="E422" s="240" t="s">
        <v>21</v>
      </c>
      <c r="F422" s="241" t="s">
        <v>769</v>
      </c>
      <c r="G422" s="239"/>
      <c r="H422" s="242">
        <v>729.93499999999995</v>
      </c>
      <c r="I422" s="243"/>
      <c r="J422" s="239"/>
      <c r="K422" s="239"/>
      <c r="L422" s="244"/>
      <c r="M422" s="245"/>
      <c r="N422" s="246"/>
      <c r="O422" s="246"/>
      <c r="P422" s="246"/>
      <c r="Q422" s="246"/>
      <c r="R422" s="246"/>
      <c r="S422" s="246"/>
      <c r="T422" s="247"/>
      <c r="AT422" s="248" t="s">
        <v>190</v>
      </c>
      <c r="AU422" s="248" t="s">
        <v>82</v>
      </c>
      <c r="AV422" s="11" t="s">
        <v>82</v>
      </c>
      <c r="AW422" s="11" t="s">
        <v>35</v>
      </c>
      <c r="AX422" s="11" t="s">
        <v>80</v>
      </c>
      <c r="AY422" s="248" t="s">
        <v>122</v>
      </c>
    </row>
    <row r="423" s="1" customFormat="1" ht="25.5" customHeight="1">
      <c r="B423" s="44"/>
      <c r="C423" s="219" t="s">
        <v>785</v>
      </c>
      <c r="D423" s="219" t="s">
        <v>125</v>
      </c>
      <c r="E423" s="220" t="s">
        <v>786</v>
      </c>
      <c r="F423" s="221" t="s">
        <v>787</v>
      </c>
      <c r="G423" s="222" t="s">
        <v>328</v>
      </c>
      <c r="H423" s="223">
        <v>667.13400000000001</v>
      </c>
      <c r="I423" s="224"/>
      <c r="J423" s="225">
        <f>ROUND(I423*H423,2)</f>
        <v>0</v>
      </c>
      <c r="K423" s="221" t="s">
        <v>129</v>
      </c>
      <c r="L423" s="70"/>
      <c r="M423" s="226" t="s">
        <v>21</v>
      </c>
      <c r="N423" s="227" t="s">
        <v>43</v>
      </c>
      <c r="O423" s="45"/>
      <c r="P423" s="228">
        <f>O423*H423</f>
        <v>0</v>
      </c>
      <c r="Q423" s="228">
        <v>0</v>
      </c>
      <c r="R423" s="228">
        <f>Q423*H423</f>
        <v>0</v>
      </c>
      <c r="S423" s="228">
        <v>0</v>
      </c>
      <c r="T423" s="229">
        <f>S423*H423</f>
        <v>0</v>
      </c>
      <c r="AR423" s="22" t="s">
        <v>139</v>
      </c>
      <c r="AT423" s="22" t="s">
        <v>125</v>
      </c>
      <c r="AU423" s="22" t="s">
        <v>82</v>
      </c>
      <c r="AY423" s="22" t="s">
        <v>122</v>
      </c>
      <c r="BE423" s="230">
        <f>IF(N423="základní",J423,0)</f>
        <v>0</v>
      </c>
      <c r="BF423" s="230">
        <f>IF(N423="snížená",J423,0)</f>
        <v>0</v>
      </c>
      <c r="BG423" s="230">
        <f>IF(N423="zákl. přenesená",J423,0)</f>
        <v>0</v>
      </c>
      <c r="BH423" s="230">
        <f>IF(N423="sníž. přenesená",J423,0)</f>
        <v>0</v>
      </c>
      <c r="BI423" s="230">
        <f>IF(N423="nulová",J423,0)</f>
        <v>0</v>
      </c>
      <c r="BJ423" s="22" t="s">
        <v>80</v>
      </c>
      <c r="BK423" s="230">
        <f>ROUND(I423*H423,2)</f>
        <v>0</v>
      </c>
      <c r="BL423" s="22" t="s">
        <v>139</v>
      </c>
      <c r="BM423" s="22" t="s">
        <v>788</v>
      </c>
    </row>
    <row r="424" s="1" customFormat="1">
      <c r="B424" s="44"/>
      <c r="C424" s="72"/>
      <c r="D424" s="235" t="s">
        <v>188</v>
      </c>
      <c r="E424" s="72"/>
      <c r="F424" s="236" t="s">
        <v>784</v>
      </c>
      <c r="G424" s="72"/>
      <c r="H424" s="72"/>
      <c r="I424" s="189"/>
      <c r="J424" s="72"/>
      <c r="K424" s="72"/>
      <c r="L424" s="70"/>
      <c r="M424" s="237"/>
      <c r="N424" s="45"/>
      <c r="O424" s="45"/>
      <c r="P424" s="45"/>
      <c r="Q424" s="45"/>
      <c r="R424" s="45"/>
      <c r="S424" s="45"/>
      <c r="T424" s="93"/>
      <c r="AT424" s="22" t="s">
        <v>188</v>
      </c>
      <c r="AU424" s="22" t="s">
        <v>82</v>
      </c>
    </row>
    <row r="425" s="11" customFormat="1">
      <c r="B425" s="238"/>
      <c r="C425" s="239"/>
      <c r="D425" s="235" t="s">
        <v>190</v>
      </c>
      <c r="E425" s="240" t="s">
        <v>21</v>
      </c>
      <c r="F425" s="241" t="s">
        <v>770</v>
      </c>
      <c r="G425" s="239"/>
      <c r="H425" s="242">
        <v>667.13400000000001</v>
      </c>
      <c r="I425" s="243"/>
      <c r="J425" s="239"/>
      <c r="K425" s="239"/>
      <c r="L425" s="244"/>
      <c r="M425" s="245"/>
      <c r="N425" s="246"/>
      <c r="O425" s="246"/>
      <c r="P425" s="246"/>
      <c r="Q425" s="246"/>
      <c r="R425" s="246"/>
      <c r="S425" s="246"/>
      <c r="T425" s="247"/>
      <c r="AT425" s="248" t="s">
        <v>190</v>
      </c>
      <c r="AU425" s="248" t="s">
        <v>82</v>
      </c>
      <c r="AV425" s="11" t="s">
        <v>82</v>
      </c>
      <c r="AW425" s="11" t="s">
        <v>35</v>
      </c>
      <c r="AX425" s="11" t="s">
        <v>80</v>
      </c>
      <c r="AY425" s="248" t="s">
        <v>122</v>
      </c>
    </row>
    <row r="426" s="1" customFormat="1" ht="25.5" customHeight="1">
      <c r="B426" s="44"/>
      <c r="C426" s="219" t="s">
        <v>789</v>
      </c>
      <c r="D426" s="219" t="s">
        <v>125</v>
      </c>
      <c r="E426" s="220" t="s">
        <v>790</v>
      </c>
      <c r="F426" s="221" t="s">
        <v>352</v>
      </c>
      <c r="G426" s="222" t="s">
        <v>328</v>
      </c>
      <c r="H426" s="223">
        <v>238.72</v>
      </c>
      <c r="I426" s="224"/>
      <c r="J426" s="225">
        <f>ROUND(I426*H426,2)</f>
        <v>0</v>
      </c>
      <c r="K426" s="221" t="s">
        <v>129</v>
      </c>
      <c r="L426" s="70"/>
      <c r="M426" s="226" t="s">
        <v>21</v>
      </c>
      <c r="N426" s="227" t="s">
        <v>43</v>
      </c>
      <c r="O426" s="45"/>
      <c r="P426" s="228">
        <f>O426*H426</f>
        <v>0</v>
      </c>
      <c r="Q426" s="228">
        <v>0</v>
      </c>
      <c r="R426" s="228">
        <f>Q426*H426</f>
        <v>0</v>
      </c>
      <c r="S426" s="228">
        <v>0</v>
      </c>
      <c r="T426" s="229">
        <f>S426*H426</f>
        <v>0</v>
      </c>
      <c r="AR426" s="22" t="s">
        <v>139</v>
      </c>
      <c r="AT426" s="22" t="s">
        <v>125</v>
      </c>
      <c r="AU426" s="22" t="s">
        <v>82</v>
      </c>
      <c r="AY426" s="22" t="s">
        <v>122</v>
      </c>
      <c r="BE426" s="230">
        <f>IF(N426="základní",J426,0)</f>
        <v>0</v>
      </c>
      <c r="BF426" s="230">
        <f>IF(N426="snížená",J426,0)</f>
        <v>0</v>
      </c>
      <c r="BG426" s="230">
        <f>IF(N426="zákl. přenesená",J426,0)</f>
        <v>0</v>
      </c>
      <c r="BH426" s="230">
        <f>IF(N426="sníž. přenesená",J426,0)</f>
        <v>0</v>
      </c>
      <c r="BI426" s="230">
        <f>IF(N426="nulová",J426,0)</f>
        <v>0</v>
      </c>
      <c r="BJ426" s="22" t="s">
        <v>80</v>
      </c>
      <c r="BK426" s="230">
        <f>ROUND(I426*H426,2)</f>
        <v>0</v>
      </c>
      <c r="BL426" s="22" t="s">
        <v>139</v>
      </c>
      <c r="BM426" s="22" t="s">
        <v>791</v>
      </c>
    </row>
    <row r="427" s="1" customFormat="1">
      <c r="B427" s="44"/>
      <c r="C427" s="72"/>
      <c r="D427" s="235" t="s">
        <v>188</v>
      </c>
      <c r="E427" s="72"/>
      <c r="F427" s="236" t="s">
        <v>784</v>
      </c>
      <c r="G427" s="72"/>
      <c r="H427" s="72"/>
      <c r="I427" s="189"/>
      <c r="J427" s="72"/>
      <c r="K427" s="72"/>
      <c r="L427" s="70"/>
      <c r="M427" s="237"/>
      <c r="N427" s="45"/>
      <c r="O427" s="45"/>
      <c r="P427" s="45"/>
      <c r="Q427" s="45"/>
      <c r="R427" s="45"/>
      <c r="S427" s="45"/>
      <c r="T427" s="93"/>
      <c r="AT427" s="22" t="s">
        <v>188</v>
      </c>
      <c r="AU427" s="22" t="s">
        <v>82</v>
      </c>
    </row>
    <row r="428" s="11" customFormat="1">
      <c r="B428" s="238"/>
      <c r="C428" s="239"/>
      <c r="D428" s="235" t="s">
        <v>190</v>
      </c>
      <c r="E428" s="240" t="s">
        <v>21</v>
      </c>
      <c r="F428" s="241" t="s">
        <v>759</v>
      </c>
      <c r="G428" s="239"/>
      <c r="H428" s="242">
        <v>238.72</v>
      </c>
      <c r="I428" s="243"/>
      <c r="J428" s="239"/>
      <c r="K428" s="239"/>
      <c r="L428" s="244"/>
      <c r="M428" s="245"/>
      <c r="N428" s="246"/>
      <c r="O428" s="246"/>
      <c r="P428" s="246"/>
      <c r="Q428" s="246"/>
      <c r="R428" s="246"/>
      <c r="S428" s="246"/>
      <c r="T428" s="247"/>
      <c r="AT428" s="248" t="s">
        <v>190</v>
      </c>
      <c r="AU428" s="248" t="s">
        <v>82</v>
      </c>
      <c r="AV428" s="11" t="s">
        <v>82</v>
      </c>
      <c r="AW428" s="11" t="s">
        <v>35</v>
      </c>
      <c r="AX428" s="11" t="s">
        <v>80</v>
      </c>
      <c r="AY428" s="248" t="s">
        <v>122</v>
      </c>
    </row>
    <row r="429" s="10" customFormat="1" ht="29.88" customHeight="1">
      <c r="B429" s="203"/>
      <c r="C429" s="204"/>
      <c r="D429" s="205" t="s">
        <v>71</v>
      </c>
      <c r="E429" s="217" t="s">
        <v>792</v>
      </c>
      <c r="F429" s="217" t="s">
        <v>793</v>
      </c>
      <c r="G429" s="204"/>
      <c r="H429" s="204"/>
      <c r="I429" s="207"/>
      <c r="J429" s="218">
        <f>BK429</f>
        <v>0</v>
      </c>
      <c r="K429" s="204"/>
      <c r="L429" s="209"/>
      <c r="M429" s="210"/>
      <c r="N429" s="211"/>
      <c r="O429" s="211"/>
      <c r="P429" s="212">
        <f>SUM(P430:P431)</f>
        <v>0</v>
      </c>
      <c r="Q429" s="211"/>
      <c r="R429" s="212">
        <f>SUM(R430:R431)</f>
        <v>0</v>
      </c>
      <c r="S429" s="211"/>
      <c r="T429" s="213">
        <f>SUM(T430:T431)</f>
        <v>0</v>
      </c>
      <c r="AR429" s="214" t="s">
        <v>80</v>
      </c>
      <c r="AT429" s="215" t="s">
        <v>71</v>
      </c>
      <c r="AU429" s="215" t="s">
        <v>80</v>
      </c>
      <c r="AY429" s="214" t="s">
        <v>122</v>
      </c>
      <c r="BK429" s="216">
        <f>SUM(BK430:BK431)</f>
        <v>0</v>
      </c>
    </row>
    <row r="430" s="1" customFormat="1" ht="25.5" customHeight="1">
      <c r="B430" s="44"/>
      <c r="C430" s="219" t="s">
        <v>794</v>
      </c>
      <c r="D430" s="219" t="s">
        <v>125</v>
      </c>
      <c r="E430" s="220" t="s">
        <v>795</v>
      </c>
      <c r="F430" s="221" t="s">
        <v>796</v>
      </c>
      <c r="G430" s="222" t="s">
        <v>328</v>
      </c>
      <c r="H430" s="223">
        <v>2489.0639999999999</v>
      </c>
      <c r="I430" s="224"/>
      <c r="J430" s="225">
        <f>ROUND(I430*H430,2)</f>
        <v>0</v>
      </c>
      <c r="K430" s="221" t="s">
        <v>129</v>
      </c>
      <c r="L430" s="70"/>
      <c r="M430" s="226" t="s">
        <v>21</v>
      </c>
      <c r="N430" s="227" t="s">
        <v>43</v>
      </c>
      <c r="O430" s="45"/>
      <c r="P430" s="228">
        <f>O430*H430</f>
        <v>0</v>
      </c>
      <c r="Q430" s="228">
        <v>0</v>
      </c>
      <c r="R430" s="228">
        <f>Q430*H430</f>
        <v>0</v>
      </c>
      <c r="S430" s="228">
        <v>0</v>
      </c>
      <c r="T430" s="229">
        <f>S430*H430</f>
        <v>0</v>
      </c>
      <c r="AR430" s="22" t="s">
        <v>139</v>
      </c>
      <c r="AT430" s="22" t="s">
        <v>125</v>
      </c>
      <c r="AU430" s="22" t="s">
        <v>82</v>
      </c>
      <c r="AY430" s="22" t="s">
        <v>122</v>
      </c>
      <c r="BE430" s="230">
        <f>IF(N430="základní",J430,0)</f>
        <v>0</v>
      </c>
      <c r="BF430" s="230">
        <f>IF(N430="snížená",J430,0)</f>
        <v>0</v>
      </c>
      <c r="BG430" s="230">
        <f>IF(N430="zákl. přenesená",J430,0)</f>
        <v>0</v>
      </c>
      <c r="BH430" s="230">
        <f>IF(N430="sníž. přenesená",J430,0)</f>
        <v>0</v>
      </c>
      <c r="BI430" s="230">
        <f>IF(N430="nulová",J430,0)</f>
        <v>0</v>
      </c>
      <c r="BJ430" s="22" t="s">
        <v>80</v>
      </c>
      <c r="BK430" s="230">
        <f>ROUND(I430*H430,2)</f>
        <v>0</v>
      </c>
      <c r="BL430" s="22" t="s">
        <v>139</v>
      </c>
      <c r="BM430" s="22" t="s">
        <v>797</v>
      </c>
    </row>
    <row r="431" s="1" customFormat="1">
      <c r="B431" s="44"/>
      <c r="C431" s="72"/>
      <c r="D431" s="235" t="s">
        <v>188</v>
      </c>
      <c r="E431" s="72"/>
      <c r="F431" s="236" t="s">
        <v>798</v>
      </c>
      <c r="G431" s="72"/>
      <c r="H431" s="72"/>
      <c r="I431" s="189"/>
      <c r="J431" s="72"/>
      <c r="K431" s="72"/>
      <c r="L431" s="70"/>
      <c r="M431" s="271"/>
      <c r="N431" s="232"/>
      <c r="O431" s="232"/>
      <c r="P431" s="232"/>
      <c r="Q431" s="232"/>
      <c r="R431" s="232"/>
      <c r="S431" s="232"/>
      <c r="T431" s="272"/>
      <c r="AT431" s="22" t="s">
        <v>188</v>
      </c>
      <c r="AU431" s="22" t="s">
        <v>82</v>
      </c>
    </row>
    <row r="432" s="1" customFormat="1" ht="6.96" customHeight="1">
      <c r="B432" s="65"/>
      <c r="C432" s="66"/>
      <c r="D432" s="66"/>
      <c r="E432" s="66"/>
      <c r="F432" s="66"/>
      <c r="G432" s="66"/>
      <c r="H432" s="66"/>
      <c r="I432" s="164"/>
      <c r="J432" s="66"/>
      <c r="K432" s="66"/>
      <c r="L432" s="70"/>
    </row>
  </sheetData>
  <sheetProtection sheet="1" autoFilter="0" formatColumns="0" formatRows="0" objects="1" scenarios="1" spinCount="100000" saltValue="Z4OQGlWr/ZYmvQY1koM8vQV6xUBJgLmAKmoESlhUmnZygSrDelchYni9psVe9kUruUXBfidy6ZZrHUSlxgHxUg==" hashValue="vHYZkGvFvByVLi+P/O7C8EZ3GrzJl20H3GkSaqzNL7EP1fgYpHB1ZtqSqhCkDduONgbFwKyfzNAyJu5KT0MuRw==" algorithmName="SHA-512" password="CC35"/>
  <autoFilter ref="C86:K431"/>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73" customWidth="1"/>
    <col min="2" max="2" width="1.664063" style="273" customWidth="1"/>
    <col min="3" max="4" width="5" style="273" customWidth="1"/>
    <col min="5" max="5" width="11.67" style="273" customWidth="1"/>
    <col min="6" max="6" width="9.17" style="273" customWidth="1"/>
    <col min="7" max="7" width="5" style="273" customWidth="1"/>
    <col min="8" max="8" width="77.83" style="273" customWidth="1"/>
    <col min="9" max="10" width="20" style="273" customWidth="1"/>
    <col min="11" max="11" width="1.664063" style="273" customWidth="1"/>
  </cols>
  <sheetData>
    <row r="1" ht="37.5" customHeight="1"/>
    <row r="2" ht="7.5" customHeight="1">
      <c r="B2" s="274"/>
      <c r="C2" s="275"/>
      <c r="D2" s="275"/>
      <c r="E2" s="275"/>
      <c r="F2" s="275"/>
      <c r="G2" s="275"/>
      <c r="H2" s="275"/>
      <c r="I2" s="275"/>
      <c r="J2" s="275"/>
      <c r="K2" s="276"/>
    </row>
    <row r="3" s="13" customFormat="1" ht="45" customHeight="1">
      <c r="B3" s="277"/>
      <c r="C3" s="278" t="s">
        <v>799</v>
      </c>
      <c r="D3" s="278"/>
      <c r="E3" s="278"/>
      <c r="F3" s="278"/>
      <c r="G3" s="278"/>
      <c r="H3" s="278"/>
      <c r="I3" s="278"/>
      <c r="J3" s="278"/>
      <c r="K3" s="279"/>
    </row>
    <row r="4" ht="25.5" customHeight="1">
      <c r="B4" s="280"/>
      <c r="C4" s="281" t="s">
        <v>800</v>
      </c>
      <c r="D4" s="281"/>
      <c r="E4" s="281"/>
      <c r="F4" s="281"/>
      <c r="G4" s="281"/>
      <c r="H4" s="281"/>
      <c r="I4" s="281"/>
      <c r="J4" s="281"/>
      <c r="K4" s="282"/>
    </row>
    <row r="5" ht="5.25" customHeight="1">
      <c r="B5" s="280"/>
      <c r="C5" s="283"/>
      <c r="D5" s="283"/>
      <c r="E5" s="283"/>
      <c r="F5" s="283"/>
      <c r="G5" s="283"/>
      <c r="H5" s="283"/>
      <c r="I5" s="283"/>
      <c r="J5" s="283"/>
      <c r="K5" s="282"/>
    </row>
    <row r="6" ht="15" customHeight="1">
      <c r="B6" s="280"/>
      <c r="C6" s="284" t="s">
        <v>801</v>
      </c>
      <c r="D6" s="284"/>
      <c r="E6" s="284"/>
      <c r="F6" s="284"/>
      <c r="G6" s="284"/>
      <c r="H6" s="284"/>
      <c r="I6" s="284"/>
      <c r="J6" s="284"/>
      <c r="K6" s="282"/>
    </row>
    <row r="7" ht="15" customHeight="1">
      <c r="B7" s="285"/>
      <c r="C7" s="284" t="s">
        <v>802</v>
      </c>
      <c r="D7" s="284"/>
      <c r="E7" s="284"/>
      <c r="F7" s="284"/>
      <c r="G7" s="284"/>
      <c r="H7" s="284"/>
      <c r="I7" s="284"/>
      <c r="J7" s="284"/>
      <c r="K7" s="282"/>
    </row>
    <row r="8" ht="12.75" customHeight="1">
      <c r="B8" s="285"/>
      <c r="C8" s="284"/>
      <c r="D8" s="284"/>
      <c r="E8" s="284"/>
      <c r="F8" s="284"/>
      <c r="G8" s="284"/>
      <c r="H8" s="284"/>
      <c r="I8" s="284"/>
      <c r="J8" s="284"/>
      <c r="K8" s="282"/>
    </row>
    <row r="9" ht="15" customHeight="1">
      <c r="B9" s="285"/>
      <c r="C9" s="284" t="s">
        <v>803</v>
      </c>
      <c r="D9" s="284"/>
      <c r="E9" s="284"/>
      <c r="F9" s="284"/>
      <c r="G9" s="284"/>
      <c r="H9" s="284"/>
      <c r="I9" s="284"/>
      <c r="J9" s="284"/>
      <c r="K9" s="282"/>
    </row>
    <row r="10" ht="15" customHeight="1">
      <c r="B10" s="285"/>
      <c r="C10" s="284"/>
      <c r="D10" s="284" t="s">
        <v>804</v>
      </c>
      <c r="E10" s="284"/>
      <c r="F10" s="284"/>
      <c r="G10" s="284"/>
      <c r="H10" s="284"/>
      <c r="I10" s="284"/>
      <c r="J10" s="284"/>
      <c r="K10" s="282"/>
    </row>
    <row r="11" ht="15" customHeight="1">
      <c r="B11" s="285"/>
      <c r="C11" s="286"/>
      <c r="D11" s="284" t="s">
        <v>805</v>
      </c>
      <c r="E11" s="284"/>
      <c r="F11" s="284"/>
      <c r="G11" s="284"/>
      <c r="H11" s="284"/>
      <c r="I11" s="284"/>
      <c r="J11" s="284"/>
      <c r="K11" s="282"/>
    </row>
    <row r="12" ht="12.75" customHeight="1">
      <c r="B12" s="285"/>
      <c r="C12" s="286"/>
      <c r="D12" s="286"/>
      <c r="E12" s="286"/>
      <c r="F12" s="286"/>
      <c r="G12" s="286"/>
      <c r="H12" s="286"/>
      <c r="I12" s="286"/>
      <c r="J12" s="286"/>
      <c r="K12" s="282"/>
    </row>
    <row r="13" ht="15" customHeight="1">
      <c r="B13" s="285"/>
      <c r="C13" s="286"/>
      <c r="D13" s="284" t="s">
        <v>806</v>
      </c>
      <c r="E13" s="284"/>
      <c r="F13" s="284"/>
      <c r="G13" s="284"/>
      <c r="H13" s="284"/>
      <c r="I13" s="284"/>
      <c r="J13" s="284"/>
      <c r="K13" s="282"/>
    </row>
    <row r="14" ht="15" customHeight="1">
      <c r="B14" s="285"/>
      <c r="C14" s="286"/>
      <c r="D14" s="284" t="s">
        <v>807</v>
      </c>
      <c r="E14" s="284"/>
      <c r="F14" s="284"/>
      <c r="G14" s="284"/>
      <c r="H14" s="284"/>
      <c r="I14" s="284"/>
      <c r="J14" s="284"/>
      <c r="K14" s="282"/>
    </row>
    <row r="15" ht="15" customHeight="1">
      <c r="B15" s="285"/>
      <c r="C15" s="286"/>
      <c r="D15" s="284" t="s">
        <v>808</v>
      </c>
      <c r="E15" s="284"/>
      <c r="F15" s="284"/>
      <c r="G15" s="284"/>
      <c r="H15" s="284"/>
      <c r="I15" s="284"/>
      <c r="J15" s="284"/>
      <c r="K15" s="282"/>
    </row>
    <row r="16" ht="15" customHeight="1">
      <c r="B16" s="285"/>
      <c r="C16" s="286"/>
      <c r="D16" s="286"/>
      <c r="E16" s="287" t="s">
        <v>79</v>
      </c>
      <c r="F16" s="284" t="s">
        <v>809</v>
      </c>
      <c r="G16" s="284"/>
      <c r="H16" s="284"/>
      <c r="I16" s="284"/>
      <c r="J16" s="284"/>
      <c r="K16" s="282"/>
    </row>
    <row r="17" ht="15" customHeight="1">
      <c r="B17" s="285"/>
      <c r="C17" s="286"/>
      <c r="D17" s="286"/>
      <c r="E17" s="287" t="s">
        <v>810</v>
      </c>
      <c r="F17" s="284" t="s">
        <v>811</v>
      </c>
      <c r="G17" s="284"/>
      <c r="H17" s="284"/>
      <c r="I17" s="284"/>
      <c r="J17" s="284"/>
      <c r="K17" s="282"/>
    </row>
    <row r="18" ht="15" customHeight="1">
      <c r="B18" s="285"/>
      <c r="C18" s="286"/>
      <c r="D18" s="286"/>
      <c r="E18" s="287" t="s">
        <v>812</v>
      </c>
      <c r="F18" s="284" t="s">
        <v>813</v>
      </c>
      <c r="G18" s="284"/>
      <c r="H18" s="284"/>
      <c r="I18" s="284"/>
      <c r="J18" s="284"/>
      <c r="K18" s="282"/>
    </row>
    <row r="19" ht="15" customHeight="1">
      <c r="B19" s="285"/>
      <c r="C19" s="286"/>
      <c r="D19" s="286"/>
      <c r="E19" s="287" t="s">
        <v>814</v>
      </c>
      <c r="F19" s="284" t="s">
        <v>78</v>
      </c>
      <c r="G19" s="284"/>
      <c r="H19" s="284"/>
      <c r="I19" s="284"/>
      <c r="J19" s="284"/>
      <c r="K19" s="282"/>
    </row>
    <row r="20" ht="15" customHeight="1">
      <c r="B20" s="285"/>
      <c r="C20" s="286"/>
      <c r="D20" s="286"/>
      <c r="E20" s="287" t="s">
        <v>815</v>
      </c>
      <c r="F20" s="284" t="s">
        <v>816</v>
      </c>
      <c r="G20" s="284"/>
      <c r="H20" s="284"/>
      <c r="I20" s="284"/>
      <c r="J20" s="284"/>
      <c r="K20" s="282"/>
    </row>
    <row r="21" ht="15" customHeight="1">
      <c r="B21" s="285"/>
      <c r="C21" s="286"/>
      <c r="D21" s="286"/>
      <c r="E21" s="287" t="s">
        <v>817</v>
      </c>
      <c r="F21" s="284" t="s">
        <v>818</v>
      </c>
      <c r="G21" s="284"/>
      <c r="H21" s="284"/>
      <c r="I21" s="284"/>
      <c r="J21" s="284"/>
      <c r="K21" s="282"/>
    </row>
    <row r="22" ht="12.75" customHeight="1">
      <c r="B22" s="285"/>
      <c r="C22" s="286"/>
      <c r="D22" s="286"/>
      <c r="E22" s="286"/>
      <c r="F22" s="286"/>
      <c r="G22" s="286"/>
      <c r="H22" s="286"/>
      <c r="I22" s="286"/>
      <c r="J22" s="286"/>
      <c r="K22" s="282"/>
    </row>
    <row r="23" ht="15" customHeight="1">
      <c r="B23" s="285"/>
      <c r="C23" s="284" t="s">
        <v>819</v>
      </c>
      <c r="D23" s="284"/>
      <c r="E23" s="284"/>
      <c r="F23" s="284"/>
      <c r="G23" s="284"/>
      <c r="H23" s="284"/>
      <c r="I23" s="284"/>
      <c r="J23" s="284"/>
      <c r="K23" s="282"/>
    </row>
    <row r="24" ht="15" customHeight="1">
      <c r="B24" s="285"/>
      <c r="C24" s="284" t="s">
        <v>820</v>
      </c>
      <c r="D24" s="284"/>
      <c r="E24" s="284"/>
      <c r="F24" s="284"/>
      <c r="G24" s="284"/>
      <c r="H24" s="284"/>
      <c r="I24" s="284"/>
      <c r="J24" s="284"/>
      <c r="K24" s="282"/>
    </row>
    <row r="25" ht="15" customHeight="1">
      <c r="B25" s="285"/>
      <c r="C25" s="284"/>
      <c r="D25" s="284" t="s">
        <v>821</v>
      </c>
      <c r="E25" s="284"/>
      <c r="F25" s="284"/>
      <c r="G25" s="284"/>
      <c r="H25" s="284"/>
      <c r="I25" s="284"/>
      <c r="J25" s="284"/>
      <c r="K25" s="282"/>
    </row>
    <row r="26" ht="15" customHeight="1">
      <c r="B26" s="285"/>
      <c r="C26" s="286"/>
      <c r="D26" s="284" t="s">
        <v>822</v>
      </c>
      <c r="E26" s="284"/>
      <c r="F26" s="284"/>
      <c r="G26" s="284"/>
      <c r="H26" s="284"/>
      <c r="I26" s="284"/>
      <c r="J26" s="284"/>
      <c r="K26" s="282"/>
    </row>
    <row r="27" ht="12.75" customHeight="1">
      <c r="B27" s="285"/>
      <c r="C27" s="286"/>
      <c r="D27" s="286"/>
      <c r="E27" s="286"/>
      <c r="F27" s="286"/>
      <c r="G27" s="286"/>
      <c r="H27" s="286"/>
      <c r="I27" s="286"/>
      <c r="J27" s="286"/>
      <c r="K27" s="282"/>
    </row>
    <row r="28" ht="15" customHeight="1">
      <c r="B28" s="285"/>
      <c r="C28" s="286"/>
      <c r="D28" s="284" t="s">
        <v>823</v>
      </c>
      <c r="E28" s="284"/>
      <c r="F28" s="284"/>
      <c r="G28" s="284"/>
      <c r="H28" s="284"/>
      <c r="I28" s="284"/>
      <c r="J28" s="284"/>
      <c r="K28" s="282"/>
    </row>
    <row r="29" ht="15" customHeight="1">
      <c r="B29" s="285"/>
      <c r="C29" s="286"/>
      <c r="D29" s="284" t="s">
        <v>824</v>
      </c>
      <c r="E29" s="284"/>
      <c r="F29" s="284"/>
      <c r="G29" s="284"/>
      <c r="H29" s="284"/>
      <c r="I29" s="284"/>
      <c r="J29" s="284"/>
      <c r="K29" s="282"/>
    </row>
    <row r="30" ht="12.75" customHeight="1">
      <c r="B30" s="285"/>
      <c r="C30" s="286"/>
      <c r="D30" s="286"/>
      <c r="E30" s="286"/>
      <c r="F30" s="286"/>
      <c r="G30" s="286"/>
      <c r="H30" s="286"/>
      <c r="I30" s="286"/>
      <c r="J30" s="286"/>
      <c r="K30" s="282"/>
    </row>
    <row r="31" ht="15" customHeight="1">
      <c r="B31" s="285"/>
      <c r="C31" s="286"/>
      <c r="D31" s="284" t="s">
        <v>825</v>
      </c>
      <c r="E31" s="284"/>
      <c r="F31" s="284"/>
      <c r="G31" s="284"/>
      <c r="H31" s="284"/>
      <c r="I31" s="284"/>
      <c r="J31" s="284"/>
      <c r="K31" s="282"/>
    </row>
    <row r="32" ht="15" customHeight="1">
      <c r="B32" s="285"/>
      <c r="C32" s="286"/>
      <c r="D32" s="284" t="s">
        <v>826</v>
      </c>
      <c r="E32" s="284"/>
      <c r="F32" s="284"/>
      <c r="G32" s="284"/>
      <c r="H32" s="284"/>
      <c r="I32" s="284"/>
      <c r="J32" s="284"/>
      <c r="K32" s="282"/>
    </row>
    <row r="33" ht="15" customHeight="1">
      <c r="B33" s="285"/>
      <c r="C33" s="286"/>
      <c r="D33" s="284" t="s">
        <v>827</v>
      </c>
      <c r="E33" s="284"/>
      <c r="F33" s="284"/>
      <c r="G33" s="284"/>
      <c r="H33" s="284"/>
      <c r="I33" s="284"/>
      <c r="J33" s="284"/>
      <c r="K33" s="282"/>
    </row>
    <row r="34" ht="15" customHeight="1">
      <c r="B34" s="285"/>
      <c r="C34" s="286"/>
      <c r="D34" s="284"/>
      <c r="E34" s="288" t="s">
        <v>106</v>
      </c>
      <c r="F34" s="284"/>
      <c r="G34" s="284" t="s">
        <v>828</v>
      </c>
      <c r="H34" s="284"/>
      <c r="I34" s="284"/>
      <c r="J34" s="284"/>
      <c r="K34" s="282"/>
    </row>
    <row r="35" ht="30.75" customHeight="1">
      <c r="B35" s="285"/>
      <c r="C35" s="286"/>
      <c r="D35" s="284"/>
      <c r="E35" s="288" t="s">
        <v>829</v>
      </c>
      <c r="F35" s="284"/>
      <c r="G35" s="284" t="s">
        <v>830</v>
      </c>
      <c r="H35" s="284"/>
      <c r="I35" s="284"/>
      <c r="J35" s="284"/>
      <c r="K35" s="282"/>
    </row>
    <row r="36" ht="15" customHeight="1">
      <c r="B36" s="285"/>
      <c r="C36" s="286"/>
      <c r="D36" s="284"/>
      <c r="E36" s="288" t="s">
        <v>53</v>
      </c>
      <c r="F36" s="284"/>
      <c r="G36" s="284" t="s">
        <v>831</v>
      </c>
      <c r="H36" s="284"/>
      <c r="I36" s="284"/>
      <c r="J36" s="284"/>
      <c r="K36" s="282"/>
    </row>
    <row r="37" ht="15" customHeight="1">
      <c r="B37" s="285"/>
      <c r="C37" s="286"/>
      <c r="D37" s="284"/>
      <c r="E37" s="288" t="s">
        <v>107</v>
      </c>
      <c r="F37" s="284"/>
      <c r="G37" s="284" t="s">
        <v>832</v>
      </c>
      <c r="H37" s="284"/>
      <c r="I37" s="284"/>
      <c r="J37" s="284"/>
      <c r="K37" s="282"/>
    </row>
    <row r="38" ht="15" customHeight="1">
      <c r="B38" s="285"/>
      <c r="C38" s="286"/>
      <c r="D38" s="284"/>
      <c r="E38" s="288" t="s">
        <v>108</v>
      </c>
      <c r="F38" s="284"/>
      <c r="G38" s="284" t="s">
        <v>833</v>
      </c>
      <c r="H38" s="284"/>
      <c r="I38" s="284"/>
      <c r="J38" s="284"/>
      <c r="K38" s="282"/>
    </row>
    <row r="39" ht="15" customHeight="1">
      <c r="B39" s="285"/>
      <c r="C39" s="286"/>
      <c r="D39" s="284"/>
      <c r="E39" s="288" t="s">
        <v>109</v>
      </c>
      <c r="F39" s="284"/>
      <c r="G39" s="284" t="s">
        <v>834</v>
      </c>
      <c r="H39" s="284"/>
      <c r="I39" s="284"/>
      <c r="J39" s="284"/>
      <c r="K39" s="282"/>
    </row>
    <row r="40" ht="15" customHeight="1">
      <c r="B40" s="285"/>
      <c r="C40" s="286"/>
      <c r="D40" s="284"/>
      <c r="E40" s="288" t="s">
        <v>835</v>
      </c>
      <c r="F40" s="284"/>
      <c r="G40" s="284" t="s">
        <v>836</v>
      </c>
      <c r="H40" s="284"/>
      <c r="I40" s="284"/>
      <c r="J40" s="284"/>
      <c r="K40" s="282"/>
    </row>
    <row r="41" ht="15" customHeight="1">
      <c r="B41" s="285"/>
      <c r="C41" s="286"/>
      <c r="D41" s="284"/>
      <c r="E41" s="288"/>
      <c r="F41" s="284"/>
      <c r="G41" s="284" t="s">
        <v>837</v>
      </c>
      <c r="H41" s="284"/>
      <c r="I41" s="284"/>
      <c r="J41" s="284"/>
      <c r="K41" s="282"/>
    </row>
    <row r="42" ht="15" customHeight="1">
      <c r="B42" s="285"/>
      <c r="C42" s="286"/>
      <c r="D42" s="284"/>
      <c r="E42" s="288" t="s">
        <v>838</v>
      </c>
      <c r="F42" s="284"/>
      <c r="G42" s="284" t="s">
        <v>839</v>
      </c>
      <c r="H42" s="284"/>
      <c r="I42" s="284"/>
      <c r="J42" s="284"/>
      <c r="K42" s="282"/>
    </row>
    <row r="43" ht="15" customHeight="1">
      <c r="B43" s="285"/>
      <c r="C43" s="286"/>
      <c r="D43" s="284"/>
      <c r="E43" s="288" t="s">
        <v>111</v>
      </c>
      <c r="F43" s="284"/>
      <c r="G43" s="284" t="s">
        <v>840</v>
      </c>
      <c r="H43" s="284"/>
      <c r="I43" s="284"/>
      <c r="J43" s="284"/>
      <c r="K43" s="282"/>
    </row>
    <row r="44" ht="12.75" customHeight="1">
      <c r="B44" s="285"/>
      <c r="C44" s="286"/>
      <c r="D44" s="284"/>
      <c r="E44" s="284"/>
      <c r="F44" s="284"/>
      <c r="G44" s="284"/>
      <c r="H44" s="284"/>
      <c r="I44" s="284"/>
      <c r="J44" s="284"/>
      <c r="K44" s="282"/>
    </row>
    <row r="45" ht="15" customHeight="1">
      <c r="B45" s="285"/>
      <c r="C45" s="286"/>
      <c r="D45" s="284" t="s">
        <v>841</v>
      </c>
      <c r="E45" s="284"/>
      <c r="F45" s="284"/>
      <c r="G45" s="284"/>
      <c r="H45" s="284"/>
      <c r="I45" s="284"/>
      <c r="J45" s="284"/>
      <c r="K45" s="282"/>
    </row>
    <row r="46" ht="15" customHeight="1">
      <c r="B46" s="285"/>
      <c r="C46" s="286"/>
      <c r="D46" s="286"/>
      <c r="E46" s="284" t="s">
        <v>842</v>
      </c>
      <c r="F46" s="284"/>
      <c r="G46" s="284"/>
      <c r="H46" s="284"/>
      <c r="I46" s="284"/>
      <c r="J46" s="284"/>
      <c r="K46" s="282"/>
    </row>
    <row r="47" ht="15" customHeight="1">
      <c r="B47" s="285"/>
      <c r="C47" s="286"/>
      <c r="D47" s="286"/>
      <c r="E47" s="284" t="s">
        <v>843</v>
      </c>
      <c r="F47" s="284"/>
      <c r="G47" s="284"/>
      <c r="H47" s="284"/>
      <c r="I47" s="284"/>
      <c r="J47" s="284"/>
      <c r="K47" s="282"/>
    </row>
    <row r="48" ht="15" customHeight="1">
      <c r="B48" s="285"/>
      <c r="C48" s="286"/>
      <c r="D48" s="286"/>
      <c r="E48" s="284" t="s">
        <v>844</v>
      </c>
      <c r="F48" s="284"/>
      <c r="G48" s="284"/>
      <c r="H48" s="284"/>
      <c r="I48" s="284"/>
      <c r="J48" s="284"/>
      <c r="K48" s="282"/>
    </row>
    <row r="49" ht="15" customHeight="1">
      <c r="B49" s="285"/>
      <c r="C49" s="286"/>
      <c r="D49" s="284" t="s">
        <v>845</v>
      </c>
      <c r="E49" s="284"/>
      <c r="F49" s="284"/>
      <c r="G49" s="284"/>
      <c r="H49" s="284"/>
      <c r="I49" s="284"/>
      <c r="J49" s="284"/>
      <c r="K49" s="282"/>
    </row>
    <row r="50" ht="25.5" customHeight="1">
      <c r="B50" s="280"/>
      <c r="C50" s="281" t="s">
        <v>846</v>
      </c>
      <c r="D50" s="281"/>
      <c r="E50" s="281"/>
      <c r="F50" s="281"/>
      <c r="G50" s="281"/>
      <c r="H50" s="281"/>
      <c r="I50" s="281"/>
      <c r="J50" s="281"/>
      <c r="K50" s="282"/>
    </row>
    <row r="51" ht="5.25" customHeight="1">
      <c r="B51" s="280"/>
      <c r="C51" s="283"/>
      <c r="D51" s="283"/>
      <c r="E51" s="283"/>
      <c r="F51" s="283"/>
      <c r="G51" s="283"/>
      <c r="H51" s="283"/>
      <c r="I51" s="283"/>
      <c r="J51" s="283"/>
      <c r="K51" s="282"/>
    </row>
    <row r="52" ht="15" customHeight="1">
      <c r="B52" s="280"/>
      <c r="C52" s="284" t="s">
        <v>847</v>
      </c>
      <c r="D52" s="284"/>
      <c r="E52" s="284"/>
      <c r="F52" s="284"/>
      <c r="G52" s="284"/>
      <c r="H52" s="284"/>
      <c r="I52" s="284"/>
      <c r="J52" s="284"/>
      <c r="K52" s="282"/>
    </row>
    <row r="53" ht="15" customHeight="1">
      <c r="B53" s="280"/>
      <c r="C53" s="284" t="s">
        <v>848</v>
      </c>
      <c r="D53" s="284"/>
      <c r="E53" s="284"/>
      <c r="F53" s="284"/>
      <c r="G53" s="284"/>
      <c r="H53" s="284"/>
      <c r="I53" s="284"/>
      <c r="J53" s="284"/>
      <c r="K53" s="282"/>
    </row>
    <row r="54" ht="12.75" customHeight="1">
      <c r="B54" s="280"/>
      <c r="C54" s="284"/>
      <c r="D54" s="284"/>
      <c r="E54" s="284"/>
      <c r="F54" s="284"/>
      <c r="G54" s="284"/>
      <c r="H54" s="284"/>
      <c r="I54" s="284"/>
      <c r="J54" s="284"/>
      <c r="K54" s="282"/>
    </row>
    <row r="55" ht="15" customHeight="1">
      <c r="B55" s="280"/>
      <c r="C55" s="284" t="s">
        <v>849</v>
      </c>
      <c r="D55" s="284"/>
      <c r="E55" s="284"/>
      <c r="F55" s="284"/>
      <c r="G55" s="284"/>
      <c r="H55" s="284"/>
      <c r="I55" s="284"/>
      <c r="J55" s="284"/>
      <c r="K55" s="282"/>
    </row>
    <row r="56" ht="15" customHeight="1">
      <c r="B56" s="280"/>
      <c r="C56" s="286"/>
      <c r="D56" s="284" t="s">
        <v>850</v>
      </c>
      <c r="E56" s="284"/>
      <c r="F56" s="284"/>
      <c r="G56" s="284"/>
      <c r="H56" s="284"/>
      <c r="I56" s="284"/>
      <c r="J56" s="284"/>
      <c r="K56" s="282"/>
    </row>
    <row r="57" ht="15" customHeight="1">
      <c r="B57" s="280"/>
      <c r="C57" s="286"/>
      <c r="D57" s="284" t="s">
        <v>851</v>
      </c>
      <c r="E57" s="284"/>
      <c r="F57" s="284"/>
      <c r="G57" s="284"/>
      <c r="H57" s="284"/>
      <c r="I57" s="284"/>
      <c r="J57" s="284"/>
      <c r="K57" s="282"/>
    </row>
    <row r="58" ht="15" customHeight="1">
      <c r="B58" s="280"/>
      <c r="C58" s="286"/>
      <c r="D58" s="284" t="s">
        <v>852</v>
      </c>
      <c r="E58" s="284"/>
      <c r="F58" s="284"/>
      <c r="G58" s="284"/>
      <c r="H58" s="284"/>
      <c r="I58" s="284"/>
      <c r="J58" s="284"/>
      <c r="K58" s="282"/>
    </row>
    <row r="59" ht="15" customHeight="1">
      <c r="B59" s="280"/>
      <c r="C59" s="286"/>
      <c r="D59" s="284" t="s">
        <v>853</v>
      </c>
      <c r="E59" s="284"/>
      <c r="F59" s="284"/>
      <c r="G59" s="284"/>
      <c r="H59" s="284"/>
      <c r="I59" s="284"/>
      <c r="J59" s="284"/>
      <c r="K59" s="282"/>
    </row>
    <row r="60" ht="15" customHeight="1">
      <c r="B60" s="280"/>
      <c r="C60" s="286"/>
      <c r="D60" s="289" t="s">
        <v>854</v>
      </c>
      <c r="E60" s="289"/>
      <c r="F60" s="289"/>
      <c r="G60" s="289"/>
      <c r="H60" s="289"/>
      <c r="I60" s="289"/>
      <c r="J60" s="289"/>
      <c r="K60" s="282"/>
    </row>
    <row r="61" ht="15" customHeight="1">
      <c r="B61" s="280"/>
      <c r="C61" s="286"/>
      <c r="D61" s="284" t="s">
        <v>855</v>
      </c>
      <c r="E61" s="284"/>
      <c r="F61" s="284"/>
      <c r="G61" s="284"/>
      <c r="H61" s="284"/>
      <c r="I61" s="284"/>
      <c r="J61" s="284"/>
      <c r="K61" s="282"/>
    </row>
    <row r="62" ht="12.75" customHeight="1">
      <c r="B62" s="280"/>
      <c r="C62" s="286"/>
      <c r="D62" s="286"/>
      <c r="E62" s="290"/>
      <c r="F62" s="286"/>
      <c r="G62" s="286"/>
      <c r="H62" s="286"/>
      <c r="I62" s="286"/>
      <c r="J62" s="286"/>
      <c r="K62" s="282"/>
    </row>
    <row r="63" ht="15" customHeight="1">
      <c r="B63" s="280"/>
      <c r="C63" s="286"/>
      <c r="D63" s="284" t="s">
        <v>856</v>
      </c>
      <c r="E63" s="284"/>
      <c r="F63" s="284"/>
      <c r="G63" s="284"/>
      <c r="H63" s="284"/>
      <c r="I63" s="284"/>
      <c r="J63" s="284"/>
      <c r="K63" s="282"/>
    </row>
    <row r="64" ht="15" customHeight="1">
      <c r="B64" s="280"/>
      <c r="C64" s="286"/>
      <c r="D64" s="289" t="s">
        <v>857</v>
      </c>
      <c r="E64" s="289"/>
      <c r="F64" s="289"/>
      <c r="G64" s="289"/>
      <c r="H64" s="289"/>
      <c r="I64" s="289"/>
      <c r="J64" s="289"/>
      <c r="K64" s="282"/>
    </row>
    <row r="65" ht="15" customHeight="1">
      <c r="B65" s="280"/>
      <c r="C65" s="286"/>
      <c r="D65" s="284" t="s">
        <v>858</v>
      </c>
      <c r="E65" s="284"/>
      <c r="F65" s="284"/>
      <c r="G65" s="284"/>
      <c r="H65" s="284"/>
      <c r="I65" s="284"/>
      <c r="J65" s="284"/>
      <c r="K65" s="282"/>
    </row>
    <row r="66" ht="15" customHeight="1">
      <c r="B66" s="280"/>
      <c r="C66" s="286"/>
      <c r="D66" s="284" t="s">
        <v>859</v>
      </c>
      <c r="E66" s="284"/>
      <c r="F66" s="284"/>
      <c r="G66" s="284"/>
      <c r="H66" s="284"/>
      <c r="I66" s="284"/>
      <c r="J66" s="284"/>
      <c r="K66" s="282"/>
    </row>
    <row r="67" ht="15" customHeight="1">
      <c r="B67" s="280"/>
      <c r="C67" s="286"/>
      <c r="D67" s="284" t="s">
        <v>860</v>
      </c>
      <c r="E67" s="284"/>
      <c r="F67" s="284"/>
      <c r="G67" s="284"/>
      <c r="H67" s="284"/>
      <c r="I67" s="284"/>
      <c r="J67" s="284"/>
      <c r="K67" s="282"/>
    </row>
    <row r="68" ht="15" customHeight="1">
      <c r="B68" s="280"/>
      <c r="C68" s="286"/>
      <c r="D68" s="284" t="s">
        <v>861</v>
      </c>
      <c r="E68" s="284"/>
      <c r="F68" s="284"/>
      <c r="G68" s="284"/>
      <c r="H68" s="284"/>
      <c r="I68" s="284"/>
      <c r="J68" s="284"/>
      <c r="K68" s="282"/>
    </row>
    <row r="69" ht="12.75" customHeight="1">
      <c r="B69" s="291"/>
      <c r="C69" s="292"/>
      <c r="D69" s="292"/>
      <c r="E69" s="292"/>
      <c r="F69" s="292"/>
      <c r="G69" s="292"/>
      <c r="H69" s="292"/>
      <c r="I69" s="292"/>
      <c r="J69" s="292"/>
      <c r="K69" s="293"/>
    </row>
    <row r="70" ht="18.75" customHeight="1">
      <c r="B70" s="294"/>
      <c r="C70" s="294"/>
      <c r="D70" s="294"/>
      <c r="E70" s="294"/>
      <c r="F70" s="294"/>
      <c r="G70" s="294"/>
      <c r="H70" s="294"/>
      <c r="I70" s="294"/>
      <c r="J70" s="294"/>
      <c r="K70" s="295"/>
    </row>
    <row r="71" ht="18.75" customHeight="1">
      <c r="B71" s="295"/>
      <c r="C71" s="295"/>
      <c r="D71" s="295"/>
      <c r="E71" s="295"/>
      <c r="F71" s="295"/>
      <c r="G71" s="295"/>
      <c r="H71" s="295"/>
      <c r="I71" s="295"/>
      <c r="J71" s="295"/>
      <c r="K71" s="295"/>
    </row>
    <row r="72" ht="7.5" customHeight="1">
      <c r="B72" s="296"/>
      <c r="C72" s="297"/>
      <c r="D72" s="297"/>
      <c r="E72" s="297"/>
      <c r="F72" s="297"/>
      <c r="G72" s="297"/>
      <c r="H72" s="297"/>
      <c r="I72" s="297"/>
      <c r="J72" s="297"/>
      <c r="K72" s="298"/>
    </row>
    <row r="73" ht="45" customHeight="1">
      <c r="B73" s="299"/>
      <c r="C73" s="300" t="s">
        <v>862</v>
      </c>
      <c r="D73" s="300"/>
      <c r="E73" s="300"/>
      <c r="F73" s="300"/>
      <c r="G73" s="300"/>
      <c r="H73" s="300"/>
      <c r="I73" s="300"/>
      <c r="J73" s="300"/>
      <c r="K73" s="301"/>
    </row>
    <row r="74" ht="17.25" customHeight="1">
      <c r="B74" s="299"/>
      <c r="C74" s="302" t="s">
        <v>863</v>
      </c>
      <c r="D74" s="302"/>
      <c r="E74" s="302"/>
      <c r="F74" s="302" t="s">
        <v>864</v>
      </c>
      <c r="G74" s="303"/>
      <c r="H74" s="302" t="s">
        <v>107</v>
      </c>
      <c r="I74" s="302" t="s">
        <v>57</v>
      </c>
      <c r="J74" s="302" t="s">
        <v>865</v>
      </c>
      <c r="K74" s="301"/>
    </row>
    <row r="75" ht="17.25" customHeight="1">
      <c r="B75" s="299"/>
      <c r="C75" s="304" t="s">
        <v>866</v>
      </c>
      <c r="D75" s="304"/>
      <c r="E75" s="304"/>
      <c r="F75" s="305" t="s">
        <v>867</v>
      </c>
      <c r="G75" s="306"/>
      <c r="H75" s="304"/>
      <c r="I75" s="304"/>
      <c r="J75" s="304" t="s">
        <v>868</v>
      </c>
      <c r="K75" s="301"/>
    </row>
    <row r="76" ht="5.25" customHeight="1">
      <c r="B76" s="299"/>
      <c r="C76" s="307"/>
      <c r="D76" s="307"/>
      <c r="E76" s="307"/>
      <c r="F76" s="307"/>
      <c r="G76" s="308"/>
      <c r="H76" s="307"/>
      <c r="I76" s="307"/>
      <c r="J76" s="307"/>
      <c r="K76" s="301"/>
    </row>
    <row r="77" ht="15" customHeight="1">
      <c r="B77" s="299"/>
      <c r="C77" s="288" t="s">
        <v>53</v>
      </c>
      <c r="D77" s="307"/>
      <c r="E77" s="307"/>
      <c r="F77" s="309" t="s">
        <v>869</v>
      </c>
      <c r="G77" s="308"/>
      <c r="H77" s="288" t="s">
        <v>870</v>
      </c>
      <c r="I77" s="288" t="s">
        <v>871</v>
      </c>
      <c r="J77" s="288">
        <v>20</v>
      </c>
      <c r="K77" s="301"/>
    </row>
    <row r="78" ht="15" customHeight="1">
      <c r="B78" s="299"/>
      <c r="C78" s="288" t="s">
        <v>872</v>
      </c>
      <c r="D78" s="288"/>
      <c r="E78" s="288"/>
      <c r="F78" s="309" t="s">
        <v>869</v>
      </c>
      <c r="G78" s="308"/>
      <c r="H78" s="288" t="s">
        <v>873</v>
      </c>
      <c r="I78" s="288" t="s">
        <v>871</v>
      </c>
      <c r="J78" s="288">
        <v>120</v>
      </c>
      <c r="K78" s="301"/>
    </row>
    <row r="79" ht="15" customHeight="1">
      <c r="B79" s="310"/>
      <c r="C79" s="288" t="s">
        <v>874</v>
      </c>
      <c r="D79" s="288"/>
      <c r="E79" s="288"/>
      <c r="F79" s="309" t="s">
        <v>875</v>
      </c>
      <c r="G79" s="308"/>
      <c r="H79" s="288" t="s">
        <v>876</v>
      </c>
      <c r="I79" s="288" t="s">
        <v>871</v>
      </c>
      <c r="J79" s="288">
        <v>50</v>
      </c>
      <c r="K79" s="301"/>
    </row>
    <row r="80" ht="15" customHeight="1">
      <c r="B80" s="310"/>
      <c r="C80" s="288" t="s">
        <v>877</v>
      </c>
      <c r="D80" s="288"/>
      <c r="E80" s="288"/>
      <c r="F80" s="309" t="s">
        <v>869</v>
      </c>
      <c r="G80" s="308"/>
      <c r="H80" s="288" t="s">
        <v>878</v>
      </c>
      <c r="I80" s="288" t="s">
        <v>879</v>
      </c>
      <c r="J80" s="288"/>
      <c r="K80" s="301"/>
    </row>
    <row r="81" ht="15" customHeight="1">
      <c r="B81" s="310"/>
      <c r="C81" s="311" t="s">
        <v>880</v>
      </c>
      <c r="D81" s="311"/>
      <c r="E81" s="311"/>
      <c r="F81" s="312" t="s">
        <v>875</v>
      </c>
      <c r="G81" s="311"/>
      <c r="H81" s="311" t="s">
        <v>881</v>
      </c>
      <c r="I81" s="311" t="s">
        <v>871</v>
      </c>
      <c r="J81" s="311">
        <v>15</v>
      </c>
      <c r="K81" s="301"/>
    </row>
    <row r="82" ht="15" customHeight="1">
      <c r="B82" s="310"/>
      <c r="C82" s="311" t="s">
        <v>882</v>
      </c>
      <c r="D82" s="311"/>
      <c r="E82" s="311"/>
      <c r="F82" s="312" t="s">
        <v>875</v>
      </c>
      <c r="G82" s="311"/>
      <c r="H82" s="311" t="s">
        <v>883</v>
      </c>
      <c r="I82" s="311" t="s">
        <v>871</v>
      </c>
      <c r="J82" s="311">
        <v>15</v>
      </c>
      <c r="K82" s="301"/>
    </row>
    <row r="83" ht="15" customHeight="1">
      <c r="B83" s="310"/>
      <c r="C83" s="311" t="s">
        <v>884</v>
      </c>
      <c r="D83" s="311"/>
      <c r="E83" s="311"/>
      <c r="F83" s="312" t="s">
        <v>875</v>
      </c>
      <c r="G83" s="311"/>
      <c r="H83" s="311" t="s">
        <v>885</v>
      </c>
      <c r="I83" s="311" t="s">
        <v>871</v>
      </c>
      <c r="J83" s="311">
        <v>20</v>
      </c>
      <c r="K83" s="301"/>
    </row>
    <row r="84" ht="15" customHeight="1">
      <c r="B84" s="310"/>
      <c r="C84" s="311" t="s">
        <v>886</v>
      </c>
      <c r="D84" s="311"/>
      <c r="E84" s="311"/>
      <c r="F84" s="312" t="s">
        <v>875</v>
      </c>
      <c r="G84" s="311"/>
      <c r="H84" s="311" t="s">
        <v>887</v>
      </c>
      <c r="I84" s="311" t="s">
        <v>871</v>
      </c>
      <c r="J84" s="311">
        <v>20</v>
      </c>
      <c r="K84" s="301"/>
    </row>
    <row r="85" ht="15" customHeight="1">
      <c r="B85" s="310"/>
      <c r="C85" s="288" t="s">
        <v>888</v>
      </c>
      <c r="D85" s="288"/>
      <c r="E85" s="288"/>
      <c r="F85" s="309" t="s">
        <v>875</v>
      </c>
      <c r="G85" s="308"/>
      <c r="H85" s="288" t="s">
        <v>889</v>
      </c>
      <c r="I85" s="288" t="s">
        <v>871</v>
      </c>
      <c r="J85" s="288">
        <v>50</v>
      </c>
      <c r="K85" s="301"/>
    </row>
    <row r="86" ht="15" customHeight="1">
      <c r="B86" s="310"/>
      <c r="C86" s="288" t="s">
        <v>890</v>
      </c>
      <c r="D86" s="288"/>
      <c r="E86" s="288"/>
      <c r="F86" s="309" t="s">
        <v>875</v>
      </c>
      <c r="G86" s="308"/>
      <c r="H86" s="288" t="s">
        <v>891</v>
      </c>
      <c r="I86" s="288" t="s">
        <v>871</v>
      </c>
      <c r="J86" s="288">
        <v>20</v>
      </c>
      <c r="K86" s="301"/>
    </row>
    <row r="87" ht="15" customHeight="1">
      <c r="B87" s="310"/>
      <c r="C87" s="288" t="s">
        <v>892</v>
      </c>
      <c r="D87" s="288"/>
      <c r="E87" s="288"/>
      <c r="F87" s="309" t="s">
        <v>875</v>
      </c>
      <c r="G87" s="308"/>
      <c r="H87" s="288" t="s">
        <v>893</v>
      </c>
      <c r="I87" s="288" t="s">
        <v>871</v>
      </c>
      <c r="J87" s="288">
        <v>20</v>
      </c>
      <c r="K87" s="301"/>
    </row>
    <row r="88" ht="15" customHeight="1">
      <c r="B88" s="310"/>
      <c r="C88" s="288" t="s">
        <v>894</v>
      </c>
      <c r="D88" s="288"/>
      <c r="E88" s="288"/>
      <c r="F88" s="309" t="s">
        <v>875</v>
      </c>
      <c r="G88" s="308"/>
      <c r="H88" s="288" t="s">
        <v>895</v>
      </c>
      <c r="I88" s="288" t="s">
        <v>871</v>
      </c>
      <c r="J88" s="288">
        <v>50</v>
      </c>
      <c r="K88" s="301"/>
    </row>
    <row r="89" ht="15" customHeight="1">
      <c r="B89" s="310"/>
      <c r="C89" s="288" t="s">
        <v>896</v>
      </c>
      <c r="D89" s="288"/>
      <c r="E89" s="288"/>
      <c r="F89" s="309" t="s">
        <v>875</v>
      </c>
      <c r="G89" s="308"/>
      <c r="H89" s="288" t="s">
        <v>896</v>
      </c>
      <c r="I89" s="288" t="s">
        <v>871</v>
      </c>
      <c r="J89" s="288">
        <v>50</v>
      </c>
      <c r="K89" s="301"/>
    </row>
    <row r="90" ht="15" customHeight="1">
      <c r="B90" s="310"/>
      <c r="C90" s="288" t="s">
        <v>112</v>
      </c>
      <c r="D90" s="288"/>
      <c r="E90" s="288"/>
      <c r="F90" s="309" t="s">
        <v>875</v>
      </c>
      <c r="G90" s="308"/>
      <c r="H90" s="288" t="s">
        <v>897</v>
      </c>
      <c r="I90" s="288" t="s">
        <v>871</v>
      </c>
      <c r="J90" s="288">
        <v>255</v>
      </c>
      <c r="K90" s="301"/>
    </row>
    <row r="91" ht="15" customHeight="1">
      <c r="B91" s="310"/>
      <c r="C91" s="288" t="s">
        <v>898</v>
      </c>
      <c r="D91" s="288"/>
      <c r="E91" s="288"/>
      <c r="F91" s="309" t="s">
        <v>869</v>
      </c>
      <c r="G91" s="308"/>
      <c r="H91" s="288" t="s">
        <v>899</v>
      </c>
      <c r="I91" s="288" t="s">
        <v>900</v>
      </c>
      <c r="J91" s="288"/>
      <c r="K91" s="301"/>
    </row>
    <row r="92" ht="15" customHeight="1">
      <c r="B92" s="310"/>
      <c r="C92" s="288" t="s">
        <v>901</v>
      </c>
      <c r="D92" s="288"/>
      <c r="E92" s="288"/>
      <c r="F92" s="309" t="s">
        <v>869</v>
      </c>
      <c r="G92" s="308"/>
      <c r="H92" s="288" t="s">
        <v>902</v>
      </c>
      <c r="I92" s="288" t="s">
        <v>903</v>
      </c>
      <c r="J92" s="288"/>
      <c r="K92" s="301"/>
    </row>
    <row r="93" ht="15" customHeight="1">
      <c r="B93" s="310"/>
      <c r="C93" s="288" t="s">
        <v>904</v>
      </c>
      <c r="D93" s="288"/>
      <c r="E93" s="288"/>
      <c r="F93" s="309" t="s">
        <v>869</v>
      </c>
      <c r="G93" s="308"/>
      <c r="H93" s="288" t="s">
        <v>904</v>
      </c>
      <c r="I93" s="288" t="s">
        <v>903</v>
      </c>
      <c r="J93" s="288"/>
      <c r="K93" s="301"/>
    </row>
    <row r="94" ht="15" customHeight="1">
      <c r="B94" s="310"/>
      <c r="C94" s="288" t="s">
        <v>38</v>
      </c>
      <c r="D94" s="288"/>
      <c r="E94" s="288"/>
      <c r="F94" s="309" t="s">
        <v>869</v>
      </c>
      <c r="G94" s="308"/>
      <c r="H94" s="288" t="s">
        <v>905</v>
      </c>
      <c r="I94" s="288" t="s">
        <v>903</v>
      </c>
      <c r="J94" s="288"/>
      <c r="K94" s="301"/>
    </row>
    <row r="95" ht="15" customHeight="1">
      <c r="B95" s="310"/>
      <c r="C95" s="288" t="s">
        <v>48</v>
      </c>
      <c r="D95" s="288"/>
      <c r="E95" s="288"/>
      <c r="F95" s="309" t="s">
        <v>869</v>
      </c>
      <c r="G95" s="308"/>
      <c r="H95" s="288" t="s">
        <v>906</v>
      </c>
      <c r="I95" s="288" t="s">
        <v>903</v>
      </c>
      <c r="J95" s="288"/>
      <c r="K95" s="301"/>
    </row>
    <row r="96" ht="15" customHeight="1">
      <c r="B96" s="313"/>
      <c r="C96" s="314"/>
      <c r="D96" s="314"/>
      <c r="E96" s="314"/>
      <c r="F96" s="314"/>
      <c r="G96" s="314"/>
      <c r="H96" s="314"/>
      <c r="I96" s="314"/>
      <c r="J96" s="314"/>
      <c r="K96" s="315"/>
    </row>
    <row r="97" ht="18.75" customHeight="1">
      <c r="B97" s="316"/>
      <c r="C97" s="317"/>
      <c r="D97" s="317"/>
      <c r="E97" s="317"/>
      <c r="F97" s="317"/>
      <c r="G97" s="317"/>
      <c r="H97" s="317"/>
      <c r="I97" s="317"/>
      <c r="J97" s="317"/>
      <c r="K97" s="316"/>
    </row>
    <row r="98" ht="18.75" customHeight="1">
      <c r="B98" s="295"/>
      <c r="C98" s="295"/>
      <c r="D98" s="295"/>
      <c r="E98" s="295"/>
      <c r="F98" s="295"/>
      <c r="G98" s="295"/>
      <c r="H98" s="295"/>
      <c r="I98" s="295"/>
      <c r="J98" s="295"/>
      <c r="K98" s="295"/>
    </row>
    <row r="99" ht="7.5" customHeight="1">
      <c r="B99" s="296"/>
      <c r="C99" s="297"/>
      <c r="D99" s="297"/>
      <c r="E99" s="297"/>
      <c r="F99" s="297"/>
      <c r="G99" s="297"/>
      <c r="H99" s="297"/>
      <c r="I99" s="297"/>
      <c r="J99" s="297"/>
      <c r="K99" s="298"/>
    </row>
    <row r="100" ht="45" customHeight="1">
      <c r="B100" s="299"/>
      <c r="C100" s="300" t="s">
        <v>907</v>
      </c>
      <c r="D100" s="300"/>
      <c r="E100" s="300"/>
      <c r="F100" s="300"/>
      <c r="G100" s="300"/>
      <c r="H100" s="300"/>
      <c r="I100" s="300"/>
      <c r="J100" s="300"/>
      <c r="K100" s="301"/>
    </row>
    <row r="101" ht="17.25" customHeight="1">
      <c r="B101" s="299"/>
      <c r="C101" s="302" t="s">
        <v>863</v>
      </c>
      <c r="D101" s="302"/>
      <c r="E101" s="302"/>
      <c r="F101" s="302" t="s">
        <v>864</v>
      </c>
      <c r="G101" s="303"/>
      <c r="H101" s="302" t="s">
        <v>107</v>
      </c>
      <c r="I101" s="302" t="s">
        <v>57</v>
      </c>
      <c r="J101" s="302" t="s">
        <v>865</v>
      </c>
      <c r="K101" s="301"/>
    </row>
    <row r="102" ht="17.25" customHeight="1">
      <c r="B102" s="299"/>
      <c r="C102" s="304" t="s">
        <v>866</v>
      </c>
      <c r="D102" s="304"/>
      <c r="E102" s="304"/>
      <c r="F102" s="305" t="s">
        <v>867</v>
      </c>
      <c r="G102" s="306"/>
      <c r="H102" s="304"/>
      <c r="I102" s="304"/>
      <c r="J102" s="304" t="s">
        <v>868</v>
      </c>
      <c r="K102" s="301"/>
    </row>
    <row r="103" ht="5.25" customHeight="1">
      <c r="B103" s="299"/>
      <c r="C103" s="302"/>
      <c r="D103" s="302"/>
      <c r="E103" s="302"/>
      <c r="F103" s="302"/>
      <c r="G103" s="318"/>
      <c r="H103" s="302"/>
      <c r="I103" s="302"/>
      <c r="J103" s="302"/>
      <c r="K103" s="301"/>
    </row>
    <row r="104" ht="15" customHeight="1">
      <c r="B104" s="299"/>
      <c r="C104" s="288" t="s">
        <v>53</v>
      </c>
      <c r="D104" s="307"/>
      <c r="E104" s="307"/>
      <c r="F104" s="309" t="s">
        <v>869</v>
      </c>
      <c r="G104" s="318"/>
      <c r="H104" s="288" t="s">
        <v>908</v>
      </c>
      <c r="I104" s="288" t="s">
        <v>871</v>
      </c>
      <c r="J104" s="288">
        <v>20</v>
      </c>
      <c r="K104" s="301"/>
    </row>
    <row r="105" ht="15" customHeight="1">
      <c r="B105" s="299"/>
      <c r="C105" s="288" t="s">
        <v>872</v>
      </c>
      <c r="D105" s="288"/>
      <c r="E105" s="288"/>
      <c r="F105" s="309" t="s">
        <v>869</v>
      </c>
      <c r="G105" s="288"/>
      <c r="H105" s="288" t="s">
        <v>908</v>
      </c>
      <c r="I105" s="288" t="s">
        <v>871</v>
      </c>
      <c r="J105" s="288">
        <v>120</v>
      </c>
      <c r="K105" s="301"/>
    </row>
    <row r="106" ht="15" customHeight="1">
      <c r="B106" s="310"/>
      <c r="C106" s="288" t="s">
        <v>874</v>
      </c>
      <c r="D106" s="288"/>
      <c r="E106" s="288"/>
      <c r="F106" s="309" t="s">
        <v>875</v>
      </c>
      <c r="G106" s="288"/>
      <c r="H106" s="288" t="s">
        <v>908</v>
      </c>
      <c r="I106" s="288" t="s">
        <v>871</v>
      </c>
      <c r="J106" s="288">
        <v>50</v>
      </c>
      <c r="K106" s="301"/>
    </row>
    <row r="107" ht="15" customHeight="1">
      <c r="B107" s="310"/>
      <c r="C107" s="288" t="s">
        <v>877</v>
      </c>
      <c r="D107" s="288"/>
      <c r="E107" s="288"/>
      <c r="F107" s="309" t="s">
        <v>869</v>
      </c>
      <c r="G107" s="288"/>
      <c r="H107" s="288" t="s">
        <v>908</v>
      </c>
      <c r="I107" s="288" t="s">
        <v>879</v>
      </c>
      <c r="J107" s="288"/>
      <c r="K107" s="301"/>
    </row>
    <row r="108" ht="15" customHeight="1">
      <c r="B108" s="310"/>
      <c r="C108" s="288" t="s">
        <v>888</v>
      </c>
      <c r="D108" s="288"/>
      <c r="E108" s="288"/>
      <c r="F108" s="309" t="s">
        <v>875</v>
      </c>
      <c r="G108" s="288"/>
      <c r="H108" s="288" t="s">
        <v>908</v>
      </c>
      <c r="I108" s="288" t="s">
        <v>871</v>
      </c>
      <c r="J108" s="288">
        <v>50</v>
      </c>
      <c r="K108" s="301"/>
    </row>
    <row r="109" ht="15" customHeight="1">
      <c r="B109" s="310"/>
      <c r="C109" s="288" t="s">
        <v>896</v>
      </c>
      <c r="D109" s="288"/>
      <c r="E109" s="288"/>
      <c r="F109" s="309" t="s">
        <v>875</v>
      </c>
      <c r="G109" s="288"/>
      <c r="H109" s="288" t="s">
        <v>908</v>
      </c>
      <c r="I109" s="288" t="s">
        <v>871</v>
      </c>
      <c r="J109" s="288">
        <v>50</v>
      </c>
      <c r="K109" s="301"/>
    </row>
    <row r="110" ht="15" customHeight="1">
      <c r="B110" s="310"/>
      <c r="C110" s="288" t="s">
        <v>894</v>
      </c>
      <c r="D110" s="288"/>
      <c r="E110" s="288"/>
      <c r="F110" s="309" t="s">
        <v>875</v>
      </c>
      <c r="G110" s="288"/>
      <c r="H110" s="288" t="s">
        <v>908</v>
      </c>
      <c r="I110" s="288" t="s">
        <v>871</v>
      </c>
      <c r="J110" s="288">
        <v>50</v>
      </c>
      <c r="K110" s="301"/>
    </row>
    <row r="111" ht="15" customHeight="1">
      <c r="B111" s="310"/>
      <c r="C111" s="288" t="s">
        <v>53</v>
      </c>
      <c r="D111" s="288"/>
      <c r="E111" s="288"/>
      <c r="F111" s="309" t="s">
        <v>869</v>
      </c>
      <c r="G111" s="288"/>
      <c r="H111" s="288" t="s">
        <v>909</v>
      </c>
      <c r="I111" s="288" t="s">
        <v>871</v>
      </c>
      <c r="J111" s="288">
        <v>20</v>
      </c>
      <c r="K111" s="301"/>
    </row>
    <row r="112" ht="15" customHeight="1">
      <c r="B112" s="310"/>
      <c r="C112" s="288" t="s">
        <v>910</v>
      </c>
      <c r="D112" s="288"/>
      <c r="E112" s="288"/>
      <c r="F112" s="309" t="s">
        <v>869</v>
      </c>
      <c r="G112" s="288"/>
      <c r="H112" s="288" t="s">
        <v>911</v>
      </c>
      <c r="I112" s="288" t="s">
        <v>871</v>
      </c>
      <c r="J112" s="288">
        <v>120</v>
      </c>
      <c r="K112" s="301"/>
    </row>
    <row r="113" ht="15" customHeight="1">
      <c r="B113" s="310"/>
      <c r="C113" s="288" t="s">
        <v>38</v>
      </c>
      <c r="D113" s="288"/>
      <c r="E113" s="288"/>
      <c r="F113" s="309" t="s">
        <v>869</v>
      </c>
      <c r="G113" s="288"/>
      <c r="H113" s="288" t="s">
        <v>912</v>
      </c>
      <c r="I113" s="288" t="s">
        <v>903</v>
      </c>
      <c r="J113" s="288"/>
      <c r="K113" s="301"/>
    </row>
    <row r="114" ht="15" customHeight="1">
      <c r="B114" s="310"/>
      <c r="C114" s="288" t="s">
        <v>48</v>
      </c>
      <c r="D114" s="288"/>
      <c r="E114" s="288"/>
      <c r="F114" s="309" t="s">
        <v>869</v>
      </c>
      <c r="G114" s="288"/>
      <c r="H114" s="288" t="s">
        <v>913</v>
      </c>
      <c r="I114" s="288" t="s">
        <v>903</v>
      </c>
      <c r="J114" s="288"/>
      <c r="K114" s="301"/>
    </row>
    <row r="115" ht="15" customHeight="1">
      <c r="B115" s="310"/>
      <c r="C115" s="288" t="s">
        <v>57</v>
      </c>
      <c r="D115" s="288"/>
      <c r="E115" s="288"/>
      <c r="F115" s="309" t="s">
        <v>869</v>
      </c>
      <c r="G115" s="288"/>
      <c r="H115" s="288" t="s">
        <v>914</v>
      </c>
      <c r="I115" s="288" t="s">
        <v>915</v>
      </c>
      <c r="J115" s="288"/>
      <c r="K115" s="301"/>
    </row>
    <row r="116" ht="15" customHeight="1">
      <c r="B116" s="313"/>
      <c r="C116" s="319"/>
      <c r="D116" s="319"/>
      <c r="E116" s="319"/>
      <c r="F116" s="319"/>
      <c r="G116" s="319"/>
      <c r="H116" s="319"/>
      <c r="I116" s="319"/>
      <c r="J116" s="319"/>
      <c r="K116" s="315"/>
    </row>
    <row r="117" ht="18.75" customHeight="1">
      <c r="B117" s="320"/>
      <c r="C117" s="284"/>
      <c r="D117" s="284"/>
      <c r="E117" s="284"/>
      <c r="F117" s="321"/>
      <c r="G117" s="284"/>
      <c r="H117" s="284"/>
      <c r="I117" s="284"/>
      <c r="J117" s="284"/>
      <c r="K117" s="320"/>
    </row>
    <row r="118" ht="18.75" customHeight="1">
      <c r="B118" s="295"/>
      <c r="C118" s="295"/>
      <c r="D118" s="295"/>
      <c r="E118" s="295"/>
      <c r="F118" s="295"/>
      <c r="G118" s="295"/>
      <c r="H118" s="295"/>
      <c r="I118" s="295"/>
      <c r="J118" s="295"/>
      <c r="K118" s="295"/>
    </row>
    <row r="119" ht="7.5" customHeight="1">
      <c r="B119" s="322"/>
      <c r="C119" s="323"/>
      <c r="D119" s="323"/>
      <c r="E119" s="323"/>
      <c r="F119" s="323"/>
      <c r="G119" s="323"/>
      <c r="H119" s="323"/>
      <c r="I119" s="323"/>
      <c r="J119" s="323"/>
      <c r="K119" s="324"/>
    </row>
    <row r="120" ht="45" customHeight="1">
      <c r="B120" s="325"/>
      <c r="C120" s="278" t="s">
        <v>916</v>
      </c>
      <c r="D120" s="278"/>
      <c r="E120" s="278"/>
      <c r="F120" s="278"/>
      <c r="G120" s="278"/>
      <c r="H120" s="278"/>
      <c r="I120" s="278"/>
      <c r="J120" s="278"/>
      <c r="K120" s="326"/>
    </row>
    <row r="121" ht="17.25" customHeight="1">
      <c r="B121" s="327"/>
      <c r="C121" s="302" t="s">
        <v>863</v>
      </c>
      <c r="D121" s="302"/>
      <c r="E121" s="302"/>
      <c r="F121" s="302" t="s">
        <v>864</v>
      </c>
      <c r="G121" s="303"/>
      <c r="H121" s="302" t="s">
        <v>107</v>
      </c>
      <c r="I121" s="302" t="s">
        <v>57</v>
      </c>
      <c r="J121" s="302" t="s">
        <v>865</v>
      </c>
      <c r="K121" s="328"/>
    </row>
    <row r="122" ht="17.25" customHeight="1">
      <c r="B122" s="327"/>
      <c r="C122" s="304" t="s">
        <v>866</v>
      </c>
      <c r="D122" s="304"/>
      <c r="E122" s="304"/>
      <c r="F122" s="305" t="s">
        <v>867</v>
      </c>
      <c r="G122" s="306"/>
      <c r="H122" s="304"/>
      <c r="I122" s="304"/>
      <c r="J122" s="304" t="s">
        <v>868</v>
      </c>
      <c r="K122" s="328"/>
    </row>
    <row r="123" ht="5.25" customHeight="1">
      <c r="B123" s="329"/>
      <c r="C123" s="307"/>
      <c r="D123" s="307"/>
      <c r="E123" s="307"/>
      <c r="F123" s="307"/>
      <c r="G123" s="288"/>
      <c r="H123" s="307"/>
      <c r="I123" s="307"/>
      <c r="J123" s="307"/>
      <c r="K123" s="330"/>
    </row>
    <row r="124" ht="15" customHeight="1">
      <c r="B124" s="329"/>
      <c r="C124" s="288" t="s">
        <v>872</v>
      </c>
      <c r="D124" s="307"/>
      <c r="E124" s="307"/>
      <c r="F124" s="309" t="s">
        <v>869</v>
      </c>
      <c r="G124" s="288"/>
      <c r="H124" s="288" t="s">
        <v>908</v>
      </c>
      <c r="I124" s="288" t="s">
        <v>871</v>
      </c>
      <c r="J124" s="288">
        <v>120</v>
      </c>
      <c r="K124" s="331"/>
    </row>
    <row r="125" ht="15" customHeight="1">
      <c r="B125" s="329"/>
      <c r="C125" s="288" t="s">
        <v>917</v>
      </c>
      <c r="D125" s="288"/>
      <c r="E125" s="288"/>
      <c r="F125" s="309" t="s">
        <v>869</v>
      </c>
      <c r="G125" s="288"/>
      <c r="H125" s="288" t="s">
        <v>918</v>
      </c>
      <c r="I125" s="288" t="s">
        <v>871</v>
      </c>
      <c r="J125" s="288" t="s">
        <v>919</v>
      </c>
      <c r="K125" s="331"/>
    </row>
    <row r="126" ht="15" customHeight="1">
      <c r="B126" s="329"/>
      <c r="C126" s="288" t="s">
        <v>817</v>
      </c>
      <c r="D126" s="288"/>
      <c r="E126" s="288"/>
      <c r="F126" s="309" t="s">
        <v>869</v>
      </c>
      <c r="G126" s="288"/>
      <c r="H126" s="288" t="s">
        <v>920</v>
      </c>
      <c r="I126" s="288" t="s">
        <v>871</v>
      </c>
      <c r="J126" s="288" t="s">
        <v>919</v>
      </c>
      <c r="K126" s="331"/>
    </row>
    <row r="127" ht="15" customHeight="1">
      <c r="B127" s="329"/>
      <c r="C127" s="288" t="s">
        <v>880</v>
      </c>
      <c r="D127" s="288"/>
      <c r="E127" s="288"/>
      <c r="F127" s="309" t="s">
        <v>875</v>
      </c>
      <c r="G127" s="288"/>
      <c r="H127" s="288" t="s">
        <v>881</v>
      </c>
      <c r="I127" s="288" t="s">
        <v>871</v>
      </c>
      <c r="J127" s="288">
        <v>15</v>
      </c>
      <c r="K127" s="331"/>
    </row>
    <row r="128" ht="15" customHeight="1">
      <c r="B128" s="329"/>
      <c r="C128" s="311" t="s">
        <v>882</v>
      </c>
      <c r="D128" s="311"/>
      <c r="E128" s="311"/>
      <c r="F128" s="312" t="s">
        <v>875</v>
      </c>
      <c r="G128" s="311"/>
      <c r="H128" s="311" t="s">
        <v>883</v>
      </c>
      <c r="I128" s="311" t="s">
        <v>871</v>
      </c>
      <c r="J128" s="311">
        <v>15</v>
      </c>
      <c r="K128" s="331"/>
    </row>
    <row r="129" ht="15" customHeight="1">
      <c r="B129" s="329"/>
      <c r="C129" s="311" t="s">
        <v>884</v>
      </c>
      <c r="D129" s="311"/>
      <c r="E129" s="311"/>
      <c r="F129" s="312" t="s">
        <v>875</v>
      </c>
      <c r="G129" s="311"/>
      <c r="H129" s="311" t="s">
        <v>885</v>
      </c>
      <c r="I129" s="311" t="s">
        <v>871</v>
      </c>
      <c r="J129" s="311">
        <v>20</v>
      </c>
      <c r="K129" s="331"/>
    </row>
    <row r="130" ht="15" customHeight="1">
      <c r="B130" s="329"/>
      <c r="C130" s="311" t="s">
        <v>886</v>
      </c>
      <c r="D130" s="311"/>
      <c r="E130" s="311"/>
      <c r="F130" s="312" t="s">
        <v>875</v>
      </c>
      <c r="G130" s="311"/>
      <c r="H130" s="311" t="s">
        <v>887</v>
      </c>
      <c r="I130" s="311" t="s">
        <v>871</v>
      </c>
      <c r="J130" s="311">
        <v>20</v>
      </c>
      <c r="K130" s="331"/>
    </row>
    <row r="131" ht="15" customHeight="1">
      <c r="B131" s="329"/>
      <c r="C131" s="288" t="s">
        <v>874</v>
      </c>
      <c r="D131" s="288"/>
      <c r="E131" s="288"/>
      <c r="F131" s="309" t="s">
        <v>875</v>
      </c>
      <c r="G131" s="288"/>
      <c r="H131" s="288" t="s">
        <v>908</v>
      </c>
      <c r="I131" s="288" t="s">
        <v>871</v>
      </c>
      <c r="J131" s="288">
        <v>50</v>
      </c>
      <c r="K131" s="331"/>
    </row>
    <row r="132" ht="15" customHeight="1">
      <c r="B132" s="329"/>
      <c r="C132" s="288" t="s">
        <v>888</v>
      </c>
      <c r="D132" s="288"/>
      <c r="E132" s="288"/>
      <c r="F132" s="309" t="s">
        <v>875</v>
      </c>
      <c r="G132" s="288"/>
      <c r="H132" s="288" t="s">
        <v>908</v>
      </c>
      <c r="I132" s="288" t="s">
        <v>871</v>
      </c>
      <c r="J132" s="288">
        <v>50</v>
      </c>
      <c r="K132" s="331"/>
    </row>
    <row r="133" ht="15" customHeight="1">
      <c r="B133" s="329"/>
      <c r="C133" s="288" t="s">
        <v>894</v>
      </c>
      <c r="D133" s="288"/>
      <c r="E133" s="288"/>
      <c r="F133" s="309" t="s">
        <v>875</v>
      </c>
      <c r="G133" s="288"/>
      <c r="H133" s="288" t="s">
        <v>908</v>
      </c>
      <c r="I133" s="288" t="s">
        <v>871</v>
      </c>
      <c r="J133" s="288">
        <v>50</v>
      </c>
      <c r="K133" s="331"/>
    </row>
    <row r="134" ht="15" customHeight="1">
      <c r="B134" s="329"/>
      <c r="C134" s="288" t="s">
        <v>896</v>
      </c>
      <c r="D134" s="288"/>
      <c r="E134" s="288"/>
      <c r="F134" s="309" t="s">
        <v>875</v>
      </c>
      <c r="G134" s="288"/>
      <c r="H134" s="288" t="s">
        <v>908</v>
      </c>
      <c r="I134" s="288" t="s">
        <v>871</v>
      </c>
      <c r="J134" s="288">
        <v>50</v>
      </c>
      <c r="K134" s="331"/>
    </row>
    <row r="135" ht="15" customHeight="1">
      <c r="B135" s="329"/>
      <c r="C135" s="288" t="s">
        <v>112</v>
      </c>
      <c r="D135" s="288"/>
      <c r="E135" s="288"/>
      <c r="F135" s="309" t="s">
        <v>875</v>
      </c>
      <c r="G135" s="288"/>
      <c r="H135" s="288" t="s">
        <v>921</v>
      </c>
      <c r="I135" s="288" t="s">
        <v>871</v>
      </c>
      <c r="J135" s="288">
        <v>255</v>
      </c>
      <c r="K135" s="331"/>
    </row>
    <row r="136" ht="15" customHeight="1">
      <c r="B136" s="329"/>
      <c r="C136" s="288" t="s">
        <v>898</v>
      </c>
      <c r="D136" s="288"/>
      <c r="E136" s="288"/>
      <c r="F136" s="309" t="s">
        <v>869</v>
      </c>
      <c r="G136" s="288"/>
      <c r="H136" s="288" t="s">
        <v>922</v>
      </c>
      <c r="I136" s="288" t="s">
        <v>900</v>
      </c>
      <c r="J136" s="288"/>
      <c r="K136" s="331"/>
    </row>
    <row r="137" ht="15" customHeight="1">
      <c r="B137" s="329"/>
      <c r="C137" s="288" t="s">
        <v>901</v>
      </c>
      <c r="D137" s="288"/>
      <c r="E137" s="288"/>
      <c r="F137" s="309" t="s">
        <v>869</v>
      </c>
      <c r="G137" s="288"/>
      <c r="H137" s="288" t="s">
        <v>923</v>
      </c>
      <c r="I137" s="288" t="s">
        <v>903</v>
      </c>
      <c r="J137" s="288"/>
      <c r="K137" s="331"/>
    </row>
    <row r="138" ht="15" customHeight="1">
      <c r="B138" s="329"/>
      <c r="C138" s="288" t="s">
        <v>904</v>
      </c>
      <c r="D138" s="288"/>
      <c r="E138" s="288"/>
      <c r="F138" s="309" t="s">
        <v>869</v>
      </c>
      <c r="G138" s="288"/>
      <c r="H138" s="288" t="s">
        <v>904</v>
      </c>
      <c r="I138" s="288" t="s">
        <v>903</v>
      </c>
      <c r="J138" s="288"/>
      <c r="K138" s="331"/>
    </row>
    <row r="139" ht="15" customHeight="1">
      <c r="B139" s="329"/>
      <c r="C139" s="288" t="s">
        <v>38</v>
      </c>
      <c r="D139" s="288"/>
      <c r="E139" s="288"/>
      <c r="F139" s="309" t="s">
        <v>869</v>
      </c>
      <c r="G139" s="288"/>
      <c r="H139" s="288" t="s">
        <v>924</v>
      </c>
      <c r="I139" s="288" t="s">
        <v>903</v>
      </c>
      <c r="J139" s="288"/>
      <c r="K139" s="331"/>
    </row>
    <row r="140" ht="15" customHeight="1">
      <c r="B140" s="329"/>
      <c r="C140" s="288" t="s">
        <v>925</v>
      </c>
      <c r="D140" s="288"/>
      <c r="E140" s="288"/>
      <c r="F140" s="309" t="s">
        <v>869</v>
      </c>
      <c r="G140" s="288"/>
      <c r="H140" s="288" t="s">
        <v>926</v>
      </c>
      <c r="I140" s="288" t="s">
        <v>903</v>
      </c>
      <c r="J140" s="288"/>
      <c r="K140" s="331"/>
    </row>
    <row r="141" ht="15" customHeight="1">
      <c r="B141" s="332"/>
      <c r="C141" s="333"/>
      <c r="D141" s="333"/>
      <c r="E141" s="333"/>
      <c r="F141" s="333"/>
      <c r="G141" s="333"/>
      <c r="H141" s="333"/>
      <c r="I141" s="333"/>
      <c r="J141" s="333"/>
      <c r="K141" s="334"/>
    </row>
    <row r="142" ht="18.75" customHeight="1">
      <c r="B142" s="284"/>
      <c r="C142" s="284"/>
      <c r="D142" s="284"/>
      <c r="E142" s="284"/>
      <c r="F142" s="321"/>
      <c r="G142" s="284"/>
      <c r="H142" s="284"/>
      <c r="I142" s="284"/>
      <c r="J142" s="284"/>
      <c r="K142" s="284"/>
    </row>
    <row r="143" ht="18.75" customHeight="1">
      <c r="B143" s="295"/>
      <c r="C143" s="295"/>
      <c r="D143" s="295"/>
      <c r="E143" s="295"/>
      <c r="F143" s="295"/>
      <c r="G143" s="295"/>
      <c r="H143" s="295"/>
      <c r="I143" s="295"/>
      <c r="J143" s="295"/>
      <c r="K143" s="295"/>
    </row>
    <row r="144" ht="7.5" customHeight="1">
      <c r="B144" s="296"/>
      <c r="C144" s="297"/>
      <c r="D144" s="297"/>
      <c r="E144" s="297"/>
      <c r="F144" s="297"/>
      <c r="G144" s="297"/>
      <c r="H144" s="297"/>
      <c r="I144" s="297"/>
      <c r="J144" s="297"/>
      <c r="K144" s="298"/>
    </row>
    <row r="145" ht="45" customHeight="1">
      <c r="B145" s="299"/>
      <c r="C145" s="300" t="s">
        <v>927</v>
      </c>
      <c r="D145" s="300"/>
      <c r="E145" s="300"/>
      <c r="F145" s="300"/>
      <c r="G145" s="300"/>
      <c r="H145" s="300"/>
      <c r="I145" s="300"/>
      <c r="J145" s="300"/>
      <c r="K145" s="301"/>
    </row>
    <row r="146" ht="17.25" customHeight="1">
      <c r="B146" s="299"/>
      <c r="C146" s="302" t="s">
        <v>863</v>
      </c>
      <c r="D146" s="302"/>
      <c r="E146" s="302"/>
      <c r="F146" s="302" t="s">
        <v>864</v>
      </c>
      <c r="G146" s="303"/>
      <c r="H146" s="302" t="s">
        <v>107</v>
      </c>
      <c r="I146" s="302" t="s">
        <v>57</v>
      </c>
      <c r="J146" s="302" t="s">
        <v>865</v>
      </c>
      <c r="K146" s="301"/>
    </row>
    <row r="147" ht="17.25" customHeight="1">
      <c r="B147" s="299"/>
      <c r="C147" s="304" t="s">
        <v>866</v>
      </c>
      <c r="D147" s="304"/>
      <c r="E147" s="304"/>
      <c r="F147" s="305" t="s">
        <v>867</v>
      </c>
      <c r="G147" s="306"/>
      <c r="H147" s="304"/>
      <c r="I147" s="304"/>
      <c r="J147" s="304" t="s">
        <v>868</v>
      </c>
      <c r="K147" s="301"/>
    </row>
    <row r="148" ht="5.25" customHeight="1">
      <c r="B148" s="310"/>
      <c r="C148" s="307"/>
      <c r="D148" s="307"/>
      <c r="E148" s="307"/>
      <c r="F148" s="307"/>
      <c r="G148" s="308"/>
      <c r="H148" s="307"/>
      <c r="I148" s="307"/>
      <c r="J148" s="307"/>
      <c r="K148" s="331"/>
    </row>
    <row r="149" ht="15" customHeight="1">
      <c r="B149" s="310"/>
      <c r="C149" s="335" t="s">
        <v>872</v>
      </c>
      <c r="D149" s="288"/>
      <c r="E149" s="288"/>
      <c r="F149" s="336" t="s">
        <v>869</v>
      </c>
      <c r="G149" s="288"/>
      <c r="H149" s="335" t="s">
        <v>908</v>
      </c>
      <c r="I149" s="335" t="s">
        <v>871</v>
      </c>
      <c r="J149" s="335">
        <v>120</v>
      </c>
      <c r="K149" s="331"/>
    </row>
    <row r="150" ht="15" customHeight="1">
      <c r="B150" s="310"/>
      <c r="C150" s="335" t="s">
        <v>917</v>
      </c>
      <c r="D150" s="288"/>
      <c r="E150" s="288"/>
      <c r="F150" s="336" t="s">
        <v>869</v>
      </c>
      <c r="G150" s="288"/>
      <c r="H150" s="335" t="s">
        <v>928</v>
      </c>
      <c r="I150" s="335" t="s">
        <v>871</v>
      </c>
      <c r="J150" s="335" t="s">
        <v>919</v>
      </c>
      <c r="K150" s="331"/>
    </row>
    <row r="151" ht="15" customHeight="1">
      <c r="B151" s="310"/>
      <c r="C151" s="335" t="s">
        <v>817</v>
      </c>
      <c r="D151" s="288"/>
      <c r="E151" s="288"/>
      <c r="F151" s="336" t="s">
        <v>869</v>
      </c>
      <c r="G151" s="288"/>
      <c r="H151" s="335" t="s">
        <v>929</v>
      </c>
      <c r="I151" s="335" t="s">
        <v>871</v>
      </c>
      <c r="J151" s="335" t="s">
        <v>919</v>
      </c>
      <c r="K151" s="331"/>
    </row>
    <row r="152" ht="15" customHeight="1">
      <c r="B152" s="310"/>
      <c r="C152" s="335" t="s">
        <v>874</v>
      </c>
      <c r="D152" s="288"/>
      <c r="E152" s="288"/>
      <c r="F152" s="336" t="s">
        <v>875</v>
      </c>
      <c r="G152" s="288"/>
      <c r="H152" s="335" t="s">
        <v>908</v>
      </c>
      <c r="I152" s="335" t="s">
        <v>871</v>
      </c>
      <c r="J152" s="335">
        <v>50</v>
      </c>
      <c r="K152" s="331"/>
    </row>
    <row r="153" ht="15" customHeight="1">
      <c r="B153" s="310"/>
      <c r="C153" s="335" t="s">
        <v>877</v>
      </c>
      <c r="D153" s="288"/>
      <c r="E153" s="288"/>
      <c r="F153" s="336" t="s">
        <v>869</v>
      </c>
      <c r="G153" s="288"/>
      <c r="H153" s="335" t="s">
        <v>908</v>
      </c>
      <c r="I153" s="335" t="s">
        <v>879</v>
      </c>
      <c r="J153" s="335"/>
      <c r="K153" s="331"/>
    </row>
    <row r="154" ht="15" customHeight="1">
      <c r="B154" s="310"/>
      <c r="C154" s="335" t="s">
        <v>888</v>
      </c>
      <c r="D154" s="288"/>
      <c r="E154" s="288"/>
      <c r="F154" s="336" t="s">
        <v>875</v>
      </c>
      <c r="G154" s="288"/>
      <c r="H154" s="335" t="s">
        <v>908</v>
      </c>
      <c r="I154" s="335" t="s">
        <v>871</v>
      </c>
      <c r="J154" s="335">
        <v>50</v>
      </c>
      <c r="K154" s="331"/>
    </row>
    <row r="155" ht="15" customHeight="1">
      <c r="B155" s="310"/>
      <c r="C155" s="335" t="s">
        <v>896</v>
      </c>
      <c r="D155" s="288"/>
      <c r="E155" s="288"/>
      <c r="F155" s="336" t="s">
        <v>875</v>
      </c>
      <c r="G155" s="288"/>
      <c r="H155" s="335" t="s">
        <v>908</v>
      </c>
      <c r="I155" s="335" t="s">
        <v>871</v>
      </c>
      <c r="J155" s="335">
        <v>50</v>
      </c>
      <c r="K155" s="331"/>
    </row>
    <row r="156" ht="15" customHeight="1">
      <c r="B156" s="310"/>
      <c r="C156" s="335" t="s">
        <v>894</v>
      </c>
      <c r="D156" s="288"/>
      <c r="E156" s="288"/>
      <c r="F156" s="336" t="s">
        <v>875</v>
      </c>
      <c r="G156" s="288"/>
      <c r="H156" s="335" t="s">
        <v>908</v>
      </c>
      <c r="I156" s="335" t="s">
        <v>871</v>
      </c>
      <c r="J156" s="335">
        <v>50</v>
      </c>
      <c r="K156" s="331"/>
    </row>
    <row r="157" ht="15" customHeight="1">
      <c r="B157" s="310"/>
      <c r="C157" s="335" t="s">
        <v>95</v>
      </c>
      <c r="D157" s="288"/>
      <c r="E157" s="288"/>
      <c r="F157" s="336" t="s">
        <v>869</v>
      </c>
      <c r="G157" s="288"/>
      <c r="H157" s="335" t="s">
        <v>930</v>
      </c>
      <c r="I157" s="335" t="s">
        <v>871</v>
      </c>
      <c r="J157" s="335" t="s">
        <v>931</v>
      </c>
      <c r="K157" s="331"/>
    </row>
    <row r="158" ht="15" customHeight="1">
      <c r="B158" s="310"/>
      <c r="C158" s="335" t="s">
        <v>932</v>
      </c>
      <c r="D158" s="288"/>
      <c r="E158" s="288"/>
      <c r="F158" s="336" t="s">
        <v>869</v>
      </c>
      <c r="G158" s="288"/>
      <c r="H158" s="335" t="s">
        <v>933</v>
      </c>
      <c r="I158" s="335" t="s">
        <v>903</v>
      </c>
      <c r="J158" s="335"/>
      <c r="K158" s="331"/>
    </row>
    <row r="159" ht="15" customHeight="1">
      <c r="B159" s="337"/>
      <c r="C159" s="319"/>
      <c r="D159" s="319"/>
      <c r="E159" s="319"/>
      <c r="F159" s="319"/>
      <c r="G159" s="319"/>
      <c r="H159" s="319"/>
      <c r="I159" s="319"/>
      <c r="J159" s="319"/>
      <c r="K159" s="338"/>
    </row>
    <row r="160" ht="18.75" customHeight="1">
      <c r="B160" s="284"/>
      <c r="C160" s="288"/>
      <c r="D160" s="288"/>
      <c r="E160" s="288"/>
      <c r="F160" s="309"/>
      <c r="G160" s="288"/>
      <c r="H160" s="288"/>
      <c r="I160" s="288"/>
      <c r="J160" s="288"/>
      <c r="K160" s="284"/>
    </row>
    <row r="161" ht="18.75" customHeight="1">
      <c r="B161" s="284"/>
      <c r="C161" s="288"/>
      <c r="D161" s="288"/>
      <c r="E161" s="288"/>
      <c r="F161" s="309"/>
      <c r="G161" s="288"/>
      <c r="H161" s="288"/>
      <c r="I161" s="288"/>
      <c r="J161" s="288"/>
      <c r="K161" s="284"/>
    </row>
    <row r="162" ht="18.75" customHeight="1">
      <c r="B162" s="284"/>
      <c r="C162" s="288"/>
      <c r="D162" s="288"/>
      <c r="E162" s="288"/>
      <c r="F162" s="309"/>
      <c r="G162" s="288"/>
      <c r="H162" s="288"/>
      <c r="I162" s="288"/>
      <c r="J162" s="288"/>
      <c r="K162" s="284"/>
    </row>
    <row r="163" ht="18.75" customHeight="1">
      <c r="B163" s="284"/>
      <c r="C163" s="288"/>
      <c r="D163" s="288"/>
      <c r="E163" s="288"/>
      <c r="F163" s="309"/>
      <c r="G163" s="288"/>
      <c r="H163" s="288"/>
      <c r="I163" s="288"/>
      <c r="J163" s="288"/>
      <c r="K163" s="284"/>
    </row>
    <row r="164" ht="18.75" customHeight="1">
      <c r="B164" s="284"/>
      <c r="C164" s="288"/>
      <c r="D164" s="288"/>
      <c r="E164" s="288"/>
      <c r="F164" s="309"/>
      <c r="G164" s="288"/>
      <c r="H164" s="288"/>
      <c r="I164" s="288"/>
      <c r="J164" s="288"/>
      <c r="K164" s="284"/>
    </row>
    <row r="165" ht="18.75" customHeight="1">
      <c r="B165" s="284"/>
      <c r="C165" s="288"/>
      <c r="D165" s="288"/>
      <c r="E165" s="288"/>
      <c r="F165" s="309"/>
      <c r="G165" s="288"/>
      <c r="H165" s="288"/>
      <c r="I165" s="288"/>
      <c r="J165" s="288"/>
      <c r="K165" s="284"/>
    </row>
    <row r="166" ht="18.75" customHeight="1">
      <c r="B166" s="284"/>
      <c r="C166" s="288"/>
      <c r="D166" s="288"/>
      <c r="E166" s="288"/>
      <c r="F166" s="309"/>
      <c r="G166" s="288"/>
      <c r="H166" s="288"/>
      <c r="I166" s="288"/>
      <c r="J166" s="288"/>
      <c r="K166" s="284"/>
    </row>
    <row r="167" ht="18.75" customHeight="1">
      <c r="B167" s="295"/>
      <c r="C167" s="295"/>
      <c r="D167" s="295"/>
      <c r="E167" s="295"/>
      <c r="F167" s="295"/>
      <c r="G167" s="295"/>
      <c r="H167" s="295"/>
      <c r="I167" s="295"/>
      <c r="J167" s="295"/>
      <c r="K167" s="295"/>
    </row>
    <row r="168" ht="7.5" customHeight="1">
      <c r="B168" s="274"/>
      <c r="C168" s="275"/>
      <c r="D168" s="275"/>
      <c r="E168" s="275"/>
      <c r="F168" s="275"/>
      <c r="G168" s="275"/>
      <c r="H168" s="275"/>
      <c r="I168" s="275"/>
      <c r="J168" s="275"/>
      <c r="K168" s="276"/>
    </row>
    <row r="169" ht="45" customHeight="1">
      <c r="B169" s="277"/>
      <c r="C169" s="278" t="s">
        <v>934</v>
      </c>
      <c r="D169" s="278"/>
      <c r="E169" s="278"/>
      <c r="F169" s="278"/>
      <c r="G169" s="278"/>
      <c r="H169" s="278"/>
      <c r="I169" s="278"/>
      <c r="J169" s="278"/>
      <c r="K169" s="279"/>
    </row>
    <row r="170" ht="17.25" customHeight="1">
      <c r="B170" s="277"/>
      <c r="C170" s="302" t="s">
        <v>863</v>
      </c>
      <c r="D170" s="302"/>
      <c r="E170" s="302"/>
      <c r="F170" s="302" t="s">
        <v>864</v>
      </c>
      <c r="G170" s="339"/>
      <c r="H170" s="340" t="s">
        <v>107</v>
      </c>
      <c r="I170" s="340" t="s">
        <v>57</v>
      </c>
      <c r="J170" s="302" t="s">
        <v>865</v>
      </c>
      <c r="K170" s="279"/>
    </row>
    <row r="171" ht="17.25" customHeight="1">
      <c r="B171" s="280"/>
      <c r="C171" s="304" t="s">
        <v>866</v>
      </c>
      <c r="D171" s="304"/>
      <c r="E171" s="304"/>
      <c r="F171" s="305" t="s">
        <v>867</v>
      </c>
      <c r="G171" s="341"/>
      <c r="H171" s="342"/>
      <c r="I171" s="342"/>
      <c r="J171" s="304" t="s">
        <v>868</v>
      </c>
      <c r="K171" s="282"/>
    </row>
    <row r="172" ht="5.25" customHeight="1">
      <c r="B172" s="310"/>
      <c r="C172" s="307"/>
      <c r="D172" s="307"/>
      <c r="E172" s="307"/>
      <c r="F172" s="307"/>
      <c r="G172" s="308"/>
      <c r="H172" s="307"/>
      <c r="I172" s="307"/>
      <c r="J172" s="307"/>
      <c r="K172" s="331"/>
    </row>
    <row r="173" ht="15" customHeight="1">
      <c r="B173" s="310"/>
      <c r="C173" s="288" t="s">
        <v>872</v>
      </c>
      <c r="D173" s="288"/>
      <c r="E173" s="288"/>
      <c r="F173" s="309" t="s">
        <v>869</v>
      </c>
      <c r="G173" s="288"/>
      <c r="H173" s="288" t="s">
        <v>908</v>
      </c>
      <c r="I173" s="288" t="s">
        <v>871</v>
      </c>
      <c r="J173" s="288">
        <v>120</v>
      </c>
      <c r="K173" s="331"/>
    </row>
    <row r="174" ht="15" customHeight="1">
      <c r="B174" s="310"/>
      <c r="C174" s="288" t="s">
        <v>917</v>
      </c>
      <c r="D174" s="288"/>
      <c r="E174" s="288"/>
      <c r="F174" s="309" t="s">
        <v>869</v>
      </c>
      <c r="G174" s="288"/>
      <c r="H174" s="288" t="s">
        <v>918</v>
      </c>
      <c r="I174" s="288" t="s">
        <v>871</v>
      </c>
      <c r="J174" s="288" t="s">
        <v>919</v>
      </c>
      <c r="K174" s="331"/>
    </row>
    <row r="175" ht="15" customHeight="1">
      <c r="B175" s="310"/>
      <c r="C175" s="288" t="s">
        <v>817</v>
      </c>
      <c r="D175" s="288"/>
      <c r="E175" s="288"/>
      <c r="F175" s="309" t="s">
        <v>869</v>
      </c>
      <c r="G175" s="288"/>
      <c r="H175" s="288" t="s">
        <v>935</v>
      </c>
      <c r="I175" s="288" t="s">
        <v>871</v>
      </c>
      <c r="J175" s="288" t="s">
        <v>919</v>
      </c>
      <c r="K175" s="331"/>
    </row>
    <row r="176" ht="15" customHeight="1">
      <c r="B176" s="310"/>
      <c r="C176" s="288" t="s">
        <v>874</v>
      </c>
      <c r="D176" s="288"/>
      <c r="E176" s="288"/>
      <c r="F176" s="309" t="s">
        <v>875</v>
      </c>
      <c r="G176" s="288"/>
      <c r="H176" s="288" t="s">
        <v>935</v>
      </c>
      <c r="I176" s="288" t="s">
        <v>871</v>
      </c>
      <c r="J176" s="288">
        <v>50</v>
      </c>
      <c r="K176" s="331"/>
    </row>
    <row r="177" ht="15" customHeight="1">
      <c r="B177" s="310"/>
      <c r="C177" s="288" t="s">
        <v>877</v>
      </c>
      <c r="D177" s="288"/>
      <c r="E177" s="288"/>
      <c r="F177" s="309" t="s">
        <v>869</v>
      </c>
      <c r="G177" s="288"/>
      <c r="H177" s="288" t="s">
        <v>935</v>
      </c>
      <c r="I177" s="288" t="s">
        <v>879</v>
      </c>
      <c r="J177" s="288"/>
      <c r="K177" s="331"/>
    </row>
    <row r="178" ht="15" customHeight="1">
      <c r="B178" s="310"/>
      <c r="C178" s="288" t="s">
        <v>888</v>
      </c>
      <c r="D178" s="288"/>
      <c r="E178" s="288"/>
      <c r="F178" s="309" t="s">
        <v>875</v>
      </c>
      <c r="G178" s="288"/>
      <c r="H178" s="288" t="s">
        <v>935</v>
      </c>
      <c r="I178" s="288" t="s">
        <v>871</v>
      </c>
      <c r="J178" s="288">
        <v>50</v>
      </c>
      <c r="K178" s="331"/>
    </row>
    <row r="179" ht="15" customHeight="1">
      <c r="B179" s="310"/>
      <c r="C179" s="288" t="s">
        <v>896</v>
      </c>
      <c r="D179" s="288"/>
      <c r="E179" s="288"/>
      <c r="F179" s="309" t="s">
        <v>875</v>
      </c>
      <c r="G179" s="288"/>
      <c r="H179" s="288" t="s">
        <v>935</v>
      </c>
      <c r="I179" s="288" t="s">
        <v>871</v>
      </c>
      <c r="J179" s="288">
        <v>50</v>
      </c>
      <c r="K179" s="331"/>
    </row>
    <row r="180" ht="15" customHeight="1">
      <c r="B180" s="310"/>
      <c r="C180" s="288" t="s">
        <v>894</v>
      </c>
      <c r="D180" s="288"/>
      <c r="E180" s="288"/>
      <c r="F180" s="309" t="s">
        <v>875</v>
      </c>
      <c r="G180" s="288"/>
      <c r="H180" s="288" t="s">
        <v>935</v>
      </c>
      <c r="I180" s="288" t="s">
        <v>871</v>
      </c>
      <c r="J180" s="288">
        <v>50</v>
      </c>
      <c r="K180" s="331"/>
    </row>
    <row r="181" ht="15" customHeight="1">
      <c r="B181" s="310"/>
      <c r="C181" s="288" t="s">
        <v>106</v>
      </c>
      <c r="D181" s="288"/>
      <c r="E181" s="288"/>
      <c r="F181" s="309" t="s">
        <v>869</v>
      </c>
      <c r="G181" s="288"/>
      <c r="H181" s="288" t="s">
        <v>936</v>
      </c>
      <c r="I181" s="288" t="s">
        <v>937</v>
      </c>
      <c r="J181" s="288"/>
      <c r="K181" s="331"/>
    </row>
    <row r="182" ht="15" customHeight="1">
      <c r="B182" s="310"/>
      <c r="C182" s="288" t="s">
        <v>57</v>
      </c>
      <c r="D182" s="288"/>
      <c r="E182" s="288"/>
      <c r="F182" s="309" t="s">
        <v>869</v>
      </c>
      <c r="G182" s="288"/>
      <c r="H182" s="288" t="s">
        <v>938</v>
      </c>
      <c r="I182" s="288" t="s">
        <v>939</v>
      </c>
      <c r="J182" s="288">
        <v>1</v>
      </c>
      <c r="K182" s="331"/>
    </row>
    <row r="183" ht="15" customHeight="1">
      <c r="B183" s="310"/>
      <c r="C183" s="288" t="s">
        <v>53</v>
      </c>
      <c r="D183" s="288"/>
      <c r="E183" s="288"/>
      <c r="F183" s="309" t="s">
        <v>869</v>
      </c>
      <c r="G183" s="288"/>
      <c r="H183" s="288" t="s">
        <v>940</v>
      </c>
      <c r="I183" s="288" t="s">
        <v>871</v>
      </c>
      <c r="J183" s="288">
        <v>20</v>
      </c>
      <c r="K183" s="331"/>
    </row>
    <row r="184" ht="15" customHeight="1">
      <c r="B184" s="310"/>
      <c r="C184" s="288" t="s">
        <v>107</v>
      </c>
      <c r="D184" s="288"/>
      <c r="E184" s="288"/>
      <c r="F184" s="309" t="s">
        <v>869</v>
      </c>
      <c r="G184" s="288"/>
      <c r="H184" s="288" t="s">
        <v>941</v>
      </c>
      <c r="I184" s="288" t="s">
        <v>871</v>
      </c>
      <c r="J184" s="288">
        <v>255</v>
      </c>
      <c r="K184" s="331"/>
    </row>
    <row r="185" ht="15" customHeight="1">
      <c r="B185" s="310"/>
      <c r="C185" s="288" t="s">
        <v>108</v>
      </c>
      <c r="D185" s="288"/>
      <c r="E185" s="288"/>
      <c r="F185" s="309" t="s">
        <v>869</v>
      </c>
      <c r="G185" s="288"/>
      <c r="H185" s="288" t="s">
        <v>833</v>
      </c>
      <c r="I185" s="288" t="s">
        <v>871</v>
      </c>
      <c r="J185" s="288">
        <v>10</v>
      </c>
      <c r="K185" s="331"/>
    </row>
    <row r="186" ht="15" customHeight="1">
      <c r="B186" s="310"/>
      <c r="C186" s="288" t="s">
        <v>109</v>
      </c>
      <c r="D186" s="288"/>
      <c r="E186" s="288"/>
      <c r="F186" s="309" t="s">
        <v>869</v>
      </c>
      <c r="G186" s="288"/>
      <c r="H186" s="288" t="s">
        <v>942</v>
      </c>
      <c r="I186" s="288" t="s">
        <v>903</v>
      </c>
      <c r="J186" s="288"/>
      <c r="K186" s="331"/>
    </row>
    <row r="187" ht="15" customHeight="1">
      <c r="B187" s="310"/>
      <c r="C187" s="288" t="s">
        <v>943</v>
      </c>
      <c r="D187" s="288"/>
      <c r="E187" s="288"/>
      <c r="F187" s="309" t="s">
        <v>869</v>
      </c>
      <c r="G187" s="288"/>
      <c r="H187" s="288" t="s">
        <v>944</v>
      </c>
      <c r="I187" s="288" t="s">
        <v>903</v>
      </c>
      <c r="J187" s="288"/>
      <c r="K187" s="331"/>
    </row>
    <row r="188" ht="15" customHeight="1">
      <c r="B188" s="310"/>
      <c r="C188" s="288" t="s">
        <v>932</v>
      </c>
      <c r="D188" s="288"/>
      <c r="E188" s="288"/>
      <c r="F188" s="309" t="s">
        <v>869</v>
      </c>
      <c r="G188" s="288"/>
      <c r="H188" s="288" t="s">
        <v>945</v>
      </c>
      <c r="I188" s="288" t="s">
        <v>903</v>
      </c>
      <c r="J188" s="288"/>
      <c r="K188" s="331"/>
    </row>
    <row r="189" ht="15" customHeight="1">
      <c r="B189" s="310"/>
      <c r="C189" s="288" t="s">
        <v>111</v>
      </c>
      <c r="D189" s="288"/>
      <c r="E189" s="288"/>
      <c r="F189" s="309" t="s">
        <v>875</v>
      </c>
      <c r="G189" s="288"/>
      <c r="H189" s="288" t="s">
        <v>946</v>
      </c>
      <c r="I189" s="288" t="s">
        <v>871</v>
      </c>
      <c r="J189" s="288">
        <v>50</v>
      </c>
      <c r="K189" s="331"/>
    </row>
    <row r="190" ht="15" customHeight="1">
      <c r="B190" s="310"/>
      <c r="C190" s="288" t="s">
        <v>947</v>
      </c>
      <c r="D190" s="288"/>
      <c r="E190" s="288"/>
      <c r="F190" s="309" t="s">
        <v>875</v>
      </c>
      <c r="G190" s="288"/>
      <c r="H190" s="288" t="s">
        <v>948</v>
      </c>
      <c r="I190" s="288" t="s">
        <v>949</v>
      </c>
      <c r="J190" s="288"/>
      <c r="K190" s="331"/>
    </row>
    <row r="191" ht="15" customHeight="1">
      <c r="B191" s="310"/>
      <c r="C191" s="288" t="s">
        <v>950</v>
      </c>
      <c r="D191" s="288"/>
      <c r="E191" s="288"/>
      <c r="F191" s="309" t="s">
        <v>875</v>
      </c>
      <c r="G191" s="288"/>
      <c r="H191" s="288" t="s">
        <v>951</v>
      </c>
      <c r="I191" s="288" t="s">
        <v>949</v>
      </c>
      <c r="J191" s="288"/>
      <c r="K191" s="331"/>
    </row>
    <row r="192" ht="15" customHeight="1">
      <c r="B192" s="310"/>
      <c r="C192" s="288" t="s">
        <v>952</v>
      </c>
      <c r="D192" s="288"/>
      <c r="E192" s="288"/>
      <c r="F192" s="309" t="s">
        <v>875</v>
      </c>
      <c r="G192" s="288"/>
      <c r="H192" s="288" t="s">
        <v>953</v>
      </c>
      <c r="I192" s="288" t="s">
        <v>949</v>
      </c>
      <c r="J192" s="288"/>
      <c r="K192" s="331"/>
    </row>
    <row r="193" ht="15" customHeight="1">
      <c r="B193" s="310"/>
      <c r="C193" s="343" t="s">
        <v>954</v>
      </c>
      <c r="D193" s="288"/>
      <c r="E193" s="288"/>
      <c r="F193" s="309" t="s">
        <v>875</v>
      </c>
      <c r="G193" s="288"/>
      <c r="H193" s="288" t="s">
        <v>955</v>
      </c>
      <c r="I193" s="288" t="s">
        <v>956</v>
      </c>
      <c r="J193" s="344" t="s">
        <v>957</v>
      </c>
      <c r="K193" s="331"/>
    </row>
    <row r="194" ht="15" customHeight="1">
      <c r="B194" s="310"/>
      <c r="C194" s="294" t="s">
        <v>42</v>
      </c>
      <c r="D194" s="288"/>
      <c r="E194" s="288"/>
      <c r="F194" s="309" t="s">
        <v>869</v>
      </c>
      <c r="G194" s="288"/>
      <c r="H194" s="284" t="s">
        <v>958</v>
      </c>
      <c r="I194" s="288" t="s">
        <v>959</v>
      </c>
      <c r="J194" s="288"/>
      <c r="K194" s="331"/>
    </row>
    <row r="195" ht="15" customHeight="1">
      <c r="B195" s="310"/>
      <c r="C195" s="294" t="s">
        <v>960</v>
      </c>
      <c r="D195" s="288"/>
      <c r="E195" s="288"/>
      <c r="F195" s="309" t="s">
        <v>869</v>
      </c>
      <c r="G195" s="288"/>
      <c r="H195" s="288" t="s">
        <v>961</v>
      </c>
      <c r="I195" s="288" t="s">
        <v>903</v>
      </c>
      <c r="J195" s="288"/>
      <c r="K195" s="331"/>
    </row>
    <row r="196" ht="15" customHeight="1">
      <c r="B196" s="310"/>
      <c r="C196" s="294" t="s">
        <v>962</v>
      </c>
      <c r="D196" s="288"/>
      <c r="E196" s="288"/>
      <c r="F196" s="309" t="s">
        <v>869</v>
      </c>
      <c r="G196" s="288"/>
      <c r="H196" s="288" t="s">
        <v>963</v>
      </c>
      <c r="I196" s="288" t="s">
        <v>903</v>
      </c>
      <c r="J196" s="288"/>
      <c r="K196" s="331"/>
    </row>
    <row r="197" ht="15" customHeight="1">
      <c r="B197" s="310"/>
      <c r="C197" s="294" t="s">
        <v>964</v>
      </c>
      <c r="D197" s="288"/>
      <c r="E197" s="288"/>
      <c r="F197" s="309" t="s">
        <v>875</v>
      </c>
      <c r="G197" s="288"/>
      <c r="H197" s="288" t="s">
        <v>965</v>
      </c>
      <c r="I197" s="288" t="s">
        <v>903</v>
      </c>
      <c r="J197" s="288"/>
      <c r="K197" s="331"/>
    </row>
    <row r="198" ht="15" customHeight="1">
      <c r="B198" s="337"/>
      <c r="C198" s="345"/>
      <c r="D198" s="319"/>
      <c r="E198" s="319"/>
      <c r="F198" s="319"/>
      <c r="G198" s="319"/>
      <c r="H198" s="319"/>
      <c r="I198" s="319"/>
      <c r="J198" s="319"/>
      <c r="K198" s="338"/>
    </row>
    <row r="199" ht="18.75" customHeight="1">
      <c r="B199" s="284"/>
      <c r="C199" s="288"/>
      <c r="D199" s="288"/>
      <c r="E199" s="288"/>
      <c r="F199" s="309"/>
      <c r="G199" s="288"/>
      <c r="H199" s="288"/>
      <c r="I199" s="288"/>
      <c r="J199" s="288"/>
      <c r="K199" s="284"/>
    </row>
    <row r="200" ht="18.75" customHeight="1">
      <c r="B200" s="295"/>
      <c r="C200" s="295"/>
      <c r="D200" s="295"/>
      <c r="E200" s="295"/>
      <c r="F200" s="295"/>
      <c r="G200" s="295"/>
      <c r="H200" s="295"/>
      <c r="I200" s="295"/>
      <c r="J200" s="295"/>
      <c r="K200" s="295"/>
    </row>
    <row r="201" ht="13.5">
      <c r="B201" s="274"/>
      <c r="C201" s="275"/>
      <c r="D201" s="275"/>
      <c r="E201" s="275"/>
      <c r="F201" s="275"/>
      <c r="G201" s="275"/>
      <c r="H201" s="275"/>
      <c r="I201" s="275"/>
      <c r="J201" s="275"/>
      <c r="K201" s="276"/>
    </row>
    <row r="202" ht="21" customHeight="1">
      <c r="B202" s="277"/>
      <c r="C202" s="278" t="s">
        <v>966</v>
      </c>
      <c r="D202" s="278"/>
      <c r="E202" s="278"/>
      <c r="F202" s="278"/>
      <c r="G202" s="278"/>
      <c r="H202" s="278"/>
      <c r="I202" s="278"/>
      <c r="J202" s="278"/>
      <c r="K202" s="279"/>
    </row>
    <row r="203" ht="25.5" customHeight="1">
      <c r="B203" s="277"/>
      <c r="C203" s="346" t="s">
        <v>967</v>
      </c>
      <c r="D203" s="346"/>
      <c r="E203" s="346"/>
      <c r="F203" s="346" t="s">
        <v>968</v>
      </c>
      <c r="G203" s="347"/>
      <c r="H203" s="346" t="s">
        <v>969</v>
      </c>
      <c r="I203" s="346"/>
      <c r="J203" s="346"/>
      <c r="K203" s="279"/>
    </row>
    <row r="204" ht="5.25" customHeight="1">
      <c r="B204" s="310"/>
      <c r="C204" s="307"/>
      <c r="D204" s="307"/>
      <c r="E204" s="307"/>
      <c r="F204" s="307"/>
      <c r="G204" s="288"/>
      <c r="H204" s="307"/>
      <c r="I204" s="307"/>
      <c r="J204" s="307"/>
      <c r="K204" s="331"/>
    </row>
    <row r="205" ht="15" customHeight="1">
      <c r="B205" s="310"/>
      <c r="C205" s="288" t="s">
        <v>959</v>
      </c>
      <c r="D205" s="288"/>
      <c r="E205" s="288"/>
      <c r="F205" s="309" t="s">
        <v>43</v>
      </c>
      <c r="G205" s="288"/>
      <c r="H205" s="288" t="s">
        <v>970</v>
      </c>
      <c r="I205" s="288"/>
      <c r="J205" s="288"/>
      <c r="K205" s="331"/>
    </row>
    <row r="206" ht="15" customHeight="1">
      <c r="B206" s="310"/>
      <c r="C206" s="316"/>
      <c r="D206" s="288"/>
      <c r="E206" s="288"/>
      <c r="F206" s="309" t="s">
        <v>44</v>
      </c>
      <c r="G206" s="288"/>
      <c r="H206" s="288" t="s">
        <v>971</v>
      </c>
      <c r="I206" s="288"/>
      <c r="J206" s="288"/>
      <c r="K206" s="331"/>
    </row>
    <row r="207" ht="15" customHeight="1">
      <c r="B207" s="310"/>
      <c r="C207" s="316"/>
      <c r="D207" s="288"/>
      <c r="E207" s="288"/>
      <c r="F207" s="309" t="s">
        <v>47</v>
      </c>
      <c r="G207" s="288"/>
      <c r="H207" s="288" t="s">
        <v>972</v>
      </c>
      <c r="I207" s="288"/>
      <c r="J207" s="288"/>
      <c r="K207" s="331"/>
    </row>
    <row r="208" ht="15" customHeight="1">
      <c r="B208" s="310"/>
      <c r="C208" s="288"/>
      <c r="D208" s="288"/>
      <c r="E208" s="288"/>
      <c r="F208" s="309" t="s">
        <v>45</v>
      </c>
      <c r="G208" s="288"/>
      <c r="H208" s="288" t="s">
        <v>973</v>
      </c>
      <c r="I208" s="288"/>
      <c r="J208" s="288"/>
      <c r="K208" s="331"/>
    </row>
    <row r="209" ht="15" customHeight="1">
      <c r="B209" s="310"/>
      <c r="C209" s="288"/>
      <c r="D209" s="288"/>
      <c r="E209" s="288"/>
      <c r="F209" s="309" t="s">
        <v>46</v>
      </c>
      <c r="G209" s="288"/>
      <c r="H209" s="288" t="s">
        <v>974</v>
      </c>
      <c r="I209" s="288"/>
      <c r="J209" s="288"/>
      <c r="K209" s="331"/>
    </row>
    <row r="210" ht="15" customHeight="1">
      <c r="B210" s="310"/>
      <c r="C210" s="288"/>
      <c r="D210" s="288"/>
      <c r="E210" s="288"/>
      <c r="F210" s="309"/>
      <c r="G210" s="288"/>
      <c r="H210" s="288"/>
      <c r="I210" s="288"/>
      <c r="J210" s="288"/>
      <c r="K210" s="331"/>
    </row>
    <row r="211" ht="15" customHeight="1">
      <c r="B211" s="310"/>
      <c r="C211" s="288" t="s">
        <v>915</v>
      </c>
      <c r="D211" s="288"/>
      <c r="E211" s="288"/>
      <c r="F211" s="309" t="s">
        <v>79</v>
      </c>
      <c r="G211" s="288"/>
      <c r="H211" s="288" t="s">
        <v>975</v>
      </c>
      <c r="I211" s="288"/>
      <c r="J211" s="288"/>
      <c r="K211" s="331"/>
    </row>
    <row r="212" ht="15" customHeight="1">
      <c r="B212" s="310"/>
      <c r="C212" s="316"/>
      <c r="D212" s="288"/>
      <c r="E212" s="288"/>
      <c r="F212" s="309" t="s">
        <v>812</v>
      </c>
      <c r="G212" s="288"/>
      <c r="H212" s="288" t="s">
        <v>813</v>
      </c>
      <c r="I212" s="288"/>
      <c r="J212" s="288"/>
      <c r="K212" s="331"/>
    </row>
    <row r="213" ht="15" customHeight="1">
      <c r="B213" s="310"/>
      <c r="C213" s="288"/>
      <c r="D213" s="288"/>
      <c r="E213" s="288"/>
      <c r="F213" s="309" t="s">
        <v>810</v>
      </c>
      <c r="G213" s="288"/>
      <c r="H213" s="288" t="s">
        <v>976</v>
      </c>
      <c r="I213" s="288"/>
      <c r="J213" s="288"/>
      <c r="K213" s="331"/>
    </row>
    <row r="214" ht="15" customHeight="1">
      <c r="B214" s="348"/>
      <c r="C214" s="316"/>
      <c r="D214" s="316"/>
      <c r="E214" s="316"/>
      <c r="F214" s="309" t="s">
        <v>814</v>
      </c>
      <c r="G214" s="294"/>
      <c r="H214" s="335" t="s">
        <v>78</v>
      </c>
      <c r="I214" s="335"/>
      <c r="J214" s="335"/>
      <c r="K214" s="349"/>
    </row>
    <row r="215" ht="15" customHeight="1">
      <c r="B215" s="348"/>
      <c r="C215" s="316"/>
      <c r="D215" s="316"/>
      <c r="E215" s="316"/>
      <c r="F215" s="309" t="s">
        <v>815</v>
      </c>
      <c r="G215" s="294"/>
      <c r="H215" s="335" t="s">
        <v>977</v>
      </c>
      <c r="I215" s="335"/>
      <c r="J215" s="335"/>
      <c r="K215" s="349"/>
    </row>
    <row r="216" ht="15" customHeight="1">
      <c r="B216" s="348"/>
      <c r="C216" s="316"/>
      <c r="D216" s="316"/>
      <c r="E216" s="316"/>
      <c r="F216" s="350"/>
      <c r="G216" s="294"/>
      <c r="H216" s="351"/>
      <c r="I216" s="351"/>
      <c r="J216" s="351"/>
      <c r="K216" s="349"/>
    </row>
    <row r="217" ht="15" customHeight="1">
      <c r="B217" s="348"/>
      <c r="C217" s="288" t="s">
        <v>939</v>
      </c>
      <c r="D217" s="316"/>
      <c r="E217" s="316"/>
      <c r="F217" s="309">
        <v>1</v>
      </c>
      <c r="G217" s="294"/>
      <c r="H217" s="335" t="s">
        <v>978</v>
      </c>
      <c r="I217" s="335"/>
      <c r="J217" s="335"/>
      <c r="K217" s="349"/>
    </row>
    <row r="218" ht="15" customHeight="1">
      <c r="B218" s="348"/>
      <c r="C218" s="316"/>
      <c r="D218" s="316"/>
      <c r="E218" s="316"/>
      <c r="F218" s="309">
        <v>2</v>
      </c>
      <c r="G218" s="294"/>
      <c r="H218" s="335" t="s">
        <v>979</v>
      </c>
      <c r="I218" s="335"/>
      <c r="J218" s="335"/>
      <c r="K218" s="349"/>
    </row>
    <row r="219" ht="15" customHeight="1">
      <c r="B219" s="348"/>
      <c r="C219" s="316"/>
      <c r="D219" s="316"/>
      <c r="E219" s="316"/>
      <c r="F219" s="309">
        <v>3</v>
      </c>
      <c r="G219" s="294"/>
      <c r="H219" s="335" t="s">
        <v>980</v>
      </c>
      <c r="I219" s="335"/>
      <c r="J219" s="335"/>
      <c r="K219" s="349"/>
    </row>
    <row r="220" ht="15" customHeight="1">
      <c r="B220" s="348"/>
      <c r="C220" s="316"/>
      <c r="D220" s="316"/>
      <c r="E220" s="316"/>
      <c r="F220" s="309">
        <v>4</v>
      </c>
      <c r="G220" s="294"/>
      <c r="H220" s="335" t="s">
        <v>981</v>
      </c>
      <c r="I220" s="335"/>
      <c r="J220" s="335"/>
      <c r="K220" s="349"/>
    </row>
    <row r="221" ht="12.75" customHeight="1">
      <c r="B221" s="352"/>
      <c r="C221" s="353"/>
      <c r="D221" s="353"/>
      <c r="E221" s="353"/>
      <c r="F221" s="353"/>
      <c r="G221" s="353"/>
      <c r="H221" s="353"/>
      <c r="I221" s="353"/>
      <c r="J221" s="353"/>
      <c r="K221" s="354"/>
    </row>
  </sheetData>
  <sheetProtection autoFilter="0" deleteColumns="0" deleteRows="0" formatCells="0" formatColumns="0" formatRows="0" insertColumns="0" insertHyperlinks="0" insertRows="0" pivotTables="0" sort="0"/>
  <mergeCells count="77">
    <mergeCell ref="H220:J220"/>
    <mergeCell ref="H217:J217"/>
    <mergeCell ref="H218:J218"/>
    <mergeCell ref="H219:J219"/>
    <mergeCell ref="H203:J203"/>
    <mergeCell ref="H205:J205"/>
    <mergeCell ref="H208:J208"/>
    <mergeCell ref="H209:J209"/>
    <mergeCell ref="H211:J211"/>
    <mergeCell ref="H212:J212"/>
    <mergeCell ref="H213:J213"/>
    <mergeCell ref="H214:J214"/>
    <mergeCell ref="H215:J215"/>
    <mergeCell ref="H206:J206"/>
    <mergeCell ref="H207:J207"/>
    <mergeCell ref="C202:J202"/>
    <mergeCell ref="C169:J169"/>
    <mergeCell ref="C145:J145"/>
    <mergeCell ref="C120:J120"/>
    <mergeCell ref="C100:J100"/>
    <mergeCell ref="C73:J73"/>
    <mergeCell ref="D67:J67"/>
    <mergeCell ref="D68:J68"/>
    <mergeCell ref="D60:J60"/>
    <mergeCell ref="D61:J61"/>
    <mergeCell ref="D63:J63"/>
    <mergeCell ref="D64:J64"/>
    <mergeCell ref="D65:J65"/>
    <mergeCell ref="D66:J66"/>
    <mergeCell ref="D59:J59"/>
    <mergeCell ref="D58:J58"/>
    <mergeCell ref="D57:J57"/>
    <mergeCell ref="D56:J56"/>
    <mergeCell ref="C53:J53"/>
    <mergeCell ref="C55:J55"/>
    <mergeCell ref="C52:J52"/>
    <mergeCell ref="C50:J50"/>
    <mergeCell ref="D49:J49"/>
    <mergeCell ref="E48:J48"/>
    <mergeCell ref="E47:J47"/>
    <mergeCell ref="G43:J43"/>
    <mergeCell ref="D45:J45"/>
    <mergeCell ref="E46:J46"/>
    <mergeCell ref="G42:J42"/>
    <mergeCell ref="G41:J41"/>
    <mergeCell ref="D29:J29"/>
    <mergeCell ref="D31:J31"/>
    <mergeCell ref="G37:J37"/>
    <mergeCell ref="D32:J32"/>
    <mergeCell ref="D33:J33"/>
    <mergeCell ref="G34:J34"/>
    <mergeCell ref="G35:J35"/>
    <mergeCell ref="G36:J36"/>
    <mergeCell ref="G39:J39"/>
    <mergeCell ref="G40:J40"/>
    <mergeCell ref="G38:J38"/>
    <mergeCell ref="D28:J28"/>
    <mergeCell ref="D26:J26"/>
    <mergeCell ref="D25:J25"/>
    <mergeCell ref="C24:J24"/>
    <mergeCell ref="D14:J14"/>
    <mergeCell ref="F20:J20"/>
    <mergeCell ref="F21:J21"/>
    <mergeCell ref="C23:J23"/>
    <mergeCell ref="D15:J15"/>
    <mergeCell ref="F16:J16"/>
    <mergeCell ref="F17:J17"/>
    <mergeCell ref="F18:J18"/>
    <mergeCell ref="F19:J19"/>
    <mergeCell ref="C9:J9"/>
    <mergeCell ref="D10:J10"/>
    <mergeCell ref="D11:J11"/>
    <mergeCell ref="D13:J13"/>
    <mergeCell ref="C3:J3"/>
    <mergeCell ref="C4:J4"/>
    <mergeCell ref="C6:J6"/>
    <mergeCell ref="C7:J7"/>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Martin Rousek</dc:creator>
  <cp:lastModifiedBy>Martin Rousek</cp:lastModifiedBy>
  <dcterms:created xsi:type="dcterms:W3CDTF">2019-08-29T10:46:23Z</dcterms:created>
  <dcterms:modified xsi:type="dcterms:W3CDTF">2019-08-29T10:46:29Z</dcterms:modified>
</cp:coreProperties>
</file>