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1"/>
  </bookViews>
  <sheets>
    <sheet name="Pokyny pro vyplnění" sheetId="1" r:id="rId1"/>
    <sheet name="Stavba" sheetId="2" r:id="rId2"/>
    <sheet name="VzorPolozky" sheetId="3" state="hidden" r:id="rId3"/>
    <sheet name="01 4 Pol" sheetId="4" r:id="rId4"/>
  </sheets>
  <externalReferences>
    <externalReference r:id="rId7"/>
  </externalReferences>
  <definedNames>
    <definedName name="_xlnm.Print_Area" localSheetId="3">'01 4 Pol'!$A$1:$X$47</definedName>
    <definedName name="_xlnm.Print_Area" localSheetId="1">'Stavba'!$A$1:$J$54</definedName>
    <definedName name="CenaCelkem">'Stavba'!$G$29</definedName>
    <definedName name="CenaCelkemBezDPH">'Stavba'!$G$28</definedName>
    <definedName name="cisloobjektu">'Stavba'!$D$3</definedName>
    <definedName name="CisloRozpoctu">'[1]Krycí list'!$C$2</definedName>
    <definedName name="cislostavby">'[1]Krycí list'!$A$7</definedName>
    <definedName name="CisloStavebnihoRozpoctu">'Stavba'!$D$4</definedName>
    <definedName name="dadresa">'Stavba'!$D$12:$G$12</definedName>
    <definedName name="dmisto">'Stavba'!$E$13:$G$13</definedName>
    <definedName name="DPHSni">'Stavba'!$G$24</definedName>
    <definedName name="DPHZakl">'Stavba'!$G$26</definedName>
    <definedName name="Mena">'Stavba'!$J$29</definedName>
    <definedName name="MistoStavby">'Stavba'!$D$4</definedName>
    <definedName name="nazevobjektu">'Stavba'!$E$3</definedName>
    <definedName name="NazevRozpoctu">'[1]Krycí list'!$D$2</definedName>
    <definedName name="nazevstavby">'[1]Krycí list'!$C$7</definedName>
    <definedName name="NazevStavebnihoRozpoctu">'Stavba'!$E$4</definedName>
    <definedName name="oadresa">'Stavba'!$D$6</definedName>
    <definedName name="padresa">'Stavba'!$D$9</definedName>
    <definedName name="pdic">'Stavba'!$I$9</definedName>
    <definedName name="pico">'Stavba'!$I$8</definedName>
    <definedName name="pmisto">'Stavba'!$E$10</definedName>
    <definedName name="PocetMJ">#REF!</definedName>
    <definedName name="PoptavkaID">'Stavba'!$A$1</definedName>
    <definedName name="pPSC">'Stavba'!$D$10</definedName>
    <definedName name="Projektant">'Stavba'!$D$8</definedName>
    <definedName name="SazbaDPH1">'[1]Krycí list'!$C$30</definedName>
    <definedName name="SazbaDPH2">'[1]Krycí list'!$C$32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Vypracoval">'Stavba'!$D$14</definedName>
    <definedName name="ZakladDPHSni">'Stavba'!$G$23</definedName>
    <definedName name="ZakladDPHZakl">'Stavba'!$G$25</definedName>
    <definedName name="ZaObjednatele">'Stavba'!$G$34</definedName>
    <definedName name="Zaokrouhleni">'Stavba'!$G$27</definedName>
    <definedName name="ZaZhotovitele">'Stavba'!$D$34</definedName>
    <definedName name="Zhotovitel">'Stavba'!$D$11:$G$11</definedName>
    <definedName name="CelkemDPHVypocet" localSheetId="1">'Stavba'!$H$42</definedName>
    <definedName name="CenaCelkemVypocet" localSheetId="1">'Stavba'!$I$42</definedName>
    <definedName name="CisloStavby" localSheetId="1">'Stavba'!$D$2</definedName>
    <definedName name="DIČ" localSheetId="1">'Stavba'!$I$12</definedName>
    <definedName name="dpsc" localSheetId="1">'Stavba'!$D$13</definedName>
    <definedName name="IČO" localSheetId="1">'Stavba'!$I$11</definedName>
    <definedName name="NazevStavby" localSheetId="1">'Stavba'!$E$2</definedName>
    <definedName name="Objednatel" localSheetId="1">'Stavba'!$D$5</definedName>
    <definedName name="Objekt" localSheetId="1">'Stavba'!$B$38</definedName>
    <definedName name="odic" localSheetId="1">'Stavba'!$I$6</definedName>
    <definedName name="oico" localSheetId="1">'Stavba'!$I$5</definedName>
    <definedName name="omisto" localSheetId="1">'Stavba'!$E$7</definedName>
    <definedName name="onazev" localSheetId="1">'Stavba'!$D$6</definedName>
    <definedName name="opsc" localSheetId="1">'Stavba'!$D$7</definedName>
    <definedName name="SazbaDPH1" localSheetId="1">'Stavba'!$E$23</definedName>
    <definedName name="SazbaDPH2" localSheetId="1">'Stavba'!$E$25</definedName>
    <definedName name="ZakladDPHSniVypocet" localSheetId="1">'Stavba'!$F$42</definedName>
    <definedName name="ZakladDPHZaklVypocet" localSheetId="1">'Stavba'!$G$42</definedName>
    <definedName name="Z_B7E7C763_C459_487D_8ABA_5CFDDFBD5A84_.wvu.Cols" localSheetId="1">'Stavba'!$A:$A</definedName>
    <definedName name="Z_B7E7C763_C459_487D_8ABA_5CFDDFBD5A84_.wvu.PrintArea" localSheetId="1">'Stavba'!$B$1:$J$36</definedName>
    <definedName name="_xlnm.Print_Titles" localSheetId="3">'01 4 Pol'!$1:$7</definedName>
  </definedNames>
  <calcPr calcId="145621"/>
  <extLst/>
</workbook>
</file>

<file path=xl/comments4.xml><?xml version="1.0" encoding="utf-8"?>
<comments xmlns="http://schemas.openxmlformats.org/spreadsheetml/2006/main">
  <authors>
    <author/>
  </authors>
  <commentList>
    <comment ref="S6" authorId="0">
      <text>
        <r>
          <rPr>
            <sz val="9"/>
            <color rgb="FF000000"/>
            <rFont val="Tahoma"/>
            <family val="2"/>
          </rPr>
          <t>Jedná se o informaci, zda se jedná o položku, která je do rozpočtu zadána z cenové soustavy RTS, nebo vlastní.</t>
        </r>
      </text>
    </comment>
    <comment ref="T6" authorId="0">
      <text>
        <r>
          <rPr>
            <sz val="9"/>
            <color rgb="FF000000"/>
            <rFont val="Tahoma"/>
            <family val="2"/>
          </rPr>
          <t>Jedná se o název CÚ, která je zadána u položky rozpočtu</t>
        </r>
      </text>
    </comment>
  </commentList>
</comments>
</file>

<file path=xl/sharedStrings.xml><?xml version="1.0" encoding="utf-8"?>
<sst xmlns="http://schemas.openxmlformats.org/spreadsheetml/2006/main" count="257" uniqueCount="154">
  <si>
    <t>Pokyny pro vyplnění</t>
  </si>
  <si>
    <t>Ve všech listech tohoto souboru můžete měnit pouze buňky s modrým pozadím. Jedná se o tyto údaje : 
- údaje o firmě
- jednotkové ceny položek zadané na maximálně dvě desetinná místa</t>
  </si>
  <si>
    <t>#RTSROZP#</t>
  </si>
  <si>
    <t>Položkový rozpočet stavby</t>
  </si>
  <si>
    <t>Stavba:</t>
  </si>
  <si>
    <t>012/2020</t>
  </si>
  <si>
    <t>Stavební úpravy provozního objektu v areálu TS Varnsdorf</t>
  </si>
  <si>
    <t>Objekt:</t>
  </si>
  <si>
    <t>01</t>
  </si>
  <si>
    <t>Stavební práce provozního objektu v areálu TS Varnsdorf</t>
  </si>
  <si>
    <t>Rozpočet:</t>
  </si>
  <si>
    <t>2</t>
  </si>
  <si>
    <t>Chybějící práce neobsažené v základním rozpočtu k 10.10.2020</t>
  </si>
  <si>
    <t>Objednatel:</t>
  </si>
  <si>
    <t>Město Varnsdorf</t>
  </si>
  <si>
    <t>IČO:</t>
  </si>
  <si>
    <t>nám. E. Beneše 470</t>
  </si>
  <si>
    <t>DIČ:</t>
  </si>
  <si>
    <t>407 47 Varnsdorf</t>
  </si>
  <si>
    <t>Projektant:</t>
  </si>
  <si>
    <t>Zhotovitel:</t>
  </si>
  <si>
    <t>Vypracoval:</t>
  </si>
  <si>
    <t>Ing. Jiří Drahota</t>
  </si>
  <si>
    <t>Rozpis ceny</t>
  </si>
  <si>
    <t>Celkem</t>
  </si>
  <si>
    <t>HSV</t>
  </si>
  <si>
    <t>PSV</t>
  </si>
  <si>
    <t>MON</t>
  </si>
  <si>
    <t>VN</t>
  </si>
  <si>
    <t>Vedlejší náklady</t>
  </si>
  <si>
    <t>ON</t>
  </si>
  <si>
    <t>Ostatní náklady</t>
  </si>
  <si>
    <t>Rekapitulace daní</t>
  </si>
  <si>
    <t>Základ pro sníženou DPH</t>
  </si>
  <si>
    <t>%</t>
  </si>
  <si>
    <t xml:space="preserve">Snížená DPH </t>
  </si>
  <si>
    <t>Základ pro základní DPH</t>
  </si>
  <si>
    <t xml:space="preserve">Základní DPH </t>
  </si>
  <si>
    <t>Zaokrouhlení</t>
  </si>
  <si>
    <t>Cena celkem bez DPH</t>
  </si>
  <si>
    <t>Cena celkem s DPH</t>
  </si>
  <si>
    <t>CZK</t>
  </si>
  <si>
    <t>v</t>
  </si>
  <si>
    <t>dne</t>
  </si>
  <si>
    <t>Za zhotovitele</t>
  </si>
  <si>
    <t>Za objednatele</t>
  </si>
  <si>
    <t>Rekapitulace dílčích částí</t>
  </si>
  <si>
    <t>#CASTI&gt;&gt;</t>
  </si>
  <si>
    <t>Číslo</t>
  </si>
  <si>
    <t>Název</t>
  </si>
  <si>
    <t>DPH celkem</t>
  </si>
  <si>
    <t>Cena celkem</t>
  </si>
  <si>
    <t>Stavba</t>
  </si>
  <si>
    <t>Stavební práce provozního objketu v areálu TS varnsdorf</t>
  </si>
  <si>
    <t>4</t>
  </si>
  <si>
    <t>Celkem za stavbu</t>
  </si>
  <si>
    <t>Rekapitulace dílů</t>
  </si>
  <si>
    <t>Typ dílu</t>
  </si>
  <si>
    <t>31</t>
  </si>
  <si>
    <t>Zdi podpěrné a volné</t>
  </si>
  <si>
    <t>34</t>
  </si>
  <si>
    <t>Stěny a příčky</t>
  </si>
  <si>
    <t>63</t>
  </si>
  <si>
    <t>Podlahy a podlahové konstrukce</t>
  </si>
  <si>
    <t>96</t>
  </si>
  <si>
    <t>Bourání konstrukcí</t>
  </si>
  <si>
    <t>771</t>
  </si>
  <si>
    <t>Podlahy z dlaždic</t>
  </si>
  <si>
    <t xml:space="preserve">Položkový rozpočet </t>
  </si>
  <si>
    <t>S:</t>
  </si>
  <si>
    <t>O:</t>
  </si>
  <si>
    <t>R:</t>
  </si>
  <si>
    <t>#TypZaznamu#</t>
  </si>
  <si>
    <t>Stavební úpravy provozního objketu v areálu TS Varsnodorf</t>
  </si>
  <si>
    <t>STA</t>
  </si>
  <si>
    <t>OBJ</t>
  </si>
  <si>
    <t>ROZ</t>
  </si>
  <si>
    <t>P.č.</t>
  </si>
  <si>
    <t>Číslo položky</t>
  </si>
  <si>
    <t>Název položky</t>
  </si>
  <si>
    <t>MJ</t>
  </si>
  <si>
    <t>Množství</t>
  </si>
  <si>
    <t>Cena / MJ</t>
  </si>
  <si>
    <t>Dodávka</t>
  </si>
  <si>
    <t>Dodávka celk.</t>
  </si>
  <si>
    <t>Montáž</t>
  </si>
  <si>
    <t>Montáž celk.</t>
  </si>
  <si>
    <t>DPH</t>
  </si>
  <si>
    <t>Cena s DPH</t>
  </si>
  <si>
    <t>Hmotnost / MJ</t>
  </si>
  <si>
    <t>Hmotnost celk.(t)</t>
  </si>
  <si>
    <t>Dem. hmotnost / MJ</t>
  </si>
  <si>
    <t>Dem. hmotnost celk.(t)</t>
  </si>
  <si>
    <t>Ceník</t>
  </si>
  <si>
    <t>Cen. soustava / platnost</t>
  </si>
  <si>
    <t>Cenová úroveň</t>
  </si>
  <si>
    <t>Nhod / MJ</t>
  </si>
  <si>
    <t>Nhod celk.</t>
  </si>
  <si>
    <t>Dodavatel</t>
  </si>
  <si>
    <t>Typ položky</t>
  </si>
  <si>
    <t>Díl:</t>
  </si>
  <si>
    <t>DIL</t>
  </si>
  <si>
    <t>317121047RT1</t>
  </si>
  <si>
    <t>Překlad nenosný porobeton, světlost otv. do 105 cm</t>
  </si>
  <si>
    <t>kus</t>
  </si>
  <si>
    <t>RTS 20/ II</t>
  </si>
  <si>
    <t>Indiv</t>
  </si>
  <si>
    <t>Práce</t>
  </si>
  <si>
    <t>POL1_1</t>
  </si>
  <si>
    <t xml:space="preserve">překlad pro příčky nenosný : </t>
  </si>
  <si>
    <t>VV</t>
  </si>
  <si>
    <t>5</t>
  </si>
  <si>
    <t>317941121R00</t>
  </si>
  <si>
    <t>Osazení ocelových válcovaných nosníků do č.12</t>
  </si>
  <si>
    <t>t</t>
  </si>
  <si>
    <t>Chybí osazení Ič.100 : 3*1,3*1,1*8,1*0,001</t>
  </si>
  <si>
    <t>342012334RT29</t>
  </si>
  <si>
    <t>Příčka SDK tl.150 mm,ocel.kce,W112/W</t>
  </si>
  <si>
    <t>m2</t>
  </si>
  <si>
    <t>Vlastní</t>
  </si>
  <si>
    <t>Cbyba výkazu výměr : 63,55</t>
  </si>
  <si>
    <t>631319161R00</t>
  </si>
  <si>
    <t>Příplatek za konečnou úpravu mazanin tl. 8 cm</t>
  </si>
  <si>
    <t>m3</t>
  </si>
  <si>
    <t>Chyba výkaz výměr : 6,05</t>
  </si>
  <si>
    <t>962023391R00</t>
  </si>
  <si>
    <t>Bourání zdiva cihelného na MVC</t>
  </si>
  <si>
    <t>Otvor do míst.1,13 : 0,95*2,25*0,3</t>
  </si>
  <si>
    <t>Špalety m.č. 117 : 0,4*2,25*0,3</t>
  </si>
  <si>
    <t>968061125R00</t>
  </si>
  <si>
    <t>Vyvěšení dřevěných dveřních křídel pl. do 2 m2</t>
  </si>
  <si>
    <t>Vyvěšení dveř křídel : 17</t>
  </si>
  <si>
    <t>968062455R00</t>
  </si>
  <si>
    <t>Vybourání dřevěných dveřních zárubní pl. do 2 m2</t>
  </si>
  <si>
    <t>RTS 12/ II</t>
  </si>
  <si>
    <t>Zárubně 2NP : 6*0,8*1,97</t>
  </si>
  <si>
    <t>3*0,7*1,98</t>
  </si>
  <si>
    <t>973031324R00</t>
  </si>
  <si>
    <t>Vysekání kapes zeď cihel. MVC, pl. 0,1m2, hl. 15cm</t>
  </si>
  <si>
    <t>Kalkul</t>
  </si>
  <si>
    <t>POL1_</t>
  </si>
  <si>
    <t>překlady tl.15cm : 9</t>
  </si>
  <si>
    <t>973031325R00</t>
  </si>
  <si>
    <t>Vysekání kapes zeď cihel. MVC, pl. 0,1m2, hl. 30cm</t>
  </si>
  <si>
    <t>Kapsy pro překlady zdi.30 : 12</t>
  </si>
  <si>
    <t>771101115R00</t>
  </si>
  <si>
    <t>Vyrovnání podkladů samonivel. hmotou tl. do 10 mm</t>
  </si>
  <si>
    <t>RTS 12/ I</t>
  </si>
  <si>
    <t>POL1_7</t>
  </si>
  <si>
    <t>Chyba výkazu výměr : 33,67</t>
  </si>
  <si>
    <t>SUM</t>
  </si>
  <si>
    <t>Poznámky uchazeče k zadání</t>
  </si>
  <si>
    <t>POPUZIV</t>
  </si>
  <si>
    <t>END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</si>
</sst>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@"/>
    <numFmt numFmtId="166" formatCode="D/M/YYYY"/>
    <numFmt numFmtId="167" formatCode="#,##0.00"/>
    <numFmt numFmtId="168" formatCode="0"/>
    <numFmt numFmtId="169" formatCode="0.00"/>
    <numFmt numFmtId="170" formatCode="#,##0"/>
    <numFmt numFmtId="171" formatCode="#,##0.00000"/>
  </numFmts>
  <fonts count="16">
    <font>
      <sz val="10"/>
      <name val="Arial CE"/>
      <family val="0"/>
    </font>
    <font>
      <sz val="10"/>
      <name val="Arial"/>
      <family val="2"/>
    </font>
    <font>
      <b/>
      <sz val="10"/>
      <name val="Arial CE"/>
      <family val="0"/>
    </font>
    <font>
      <sz val="9"/>
      <name val="Arial CE"/>
      <family val="2"/>
    </font>
    <font>
      <b/>
      <sz val="14"/>
      <name val="Arial CE"/>
      <family val="2"/>
    </font>
    <font>
      <sz val="12"/>
      <name val="Arial CE"/>
      <family val="0"/>
    </font>
    <font>
      <b/>
      <sz val="12"/>
      <name val="Arial CE"/>
      <family val="0"/>
    </font>
    <font>
      <sz val="11"/>
      <name val="Arial CE"/>
      <family val="0"/>
    </font>
    <font>
      <b/>
      <sz val="11"/>
      <name val="Arial CE"/>
      <family val="0"/>
    </font>
    <font>
      <b/>
      <sz val="13"/>
      <name val="Arial CE"/>
      <family val="0"/>
    </font>
    <font>
      <sz val="7"/>
      <name val="Arial CE"/>
      <family val="0"/>
    </font>
    <font>
      <b/>
      <sz val="9"/>
      <name val="Arial CE"/>
      <family val="0"/>
    </font>
    <font>
      <sz val="8"/>
      <name val="Arial CE"/>
      <family val="0"/>
    </font>
    <font>
      <sz val="8"/>
      <color rgb="FF0000FF"/>
      <name val="Arial CE"/>
      <family val="0"/>
    </font>
    <font>
      <sz val="9"/>
      <color rgb="FF000000"/>
      <name val="Tahoma"/>
      <family val="2"/>
    </font>
    <font>
      <b/>
      <sz val="8"/>
      <name val="Arial CE"/>
      <family val="2"/>
    </font>
  </fonts>
  <fills count="6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D6E1EE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DBDBDB"/>
        <bgColor indexed="64"/>
      </patternFill>
    </fill>
  </fills>
  <borders count="31">
    <border>
      <left/>
      <right/>
      <top/>
      <bottom/>
      <diagonal/>
    </border>
    <border>
      <left style="medium"/>
      <right/>
      <top style="medium"/>
      <bottom/>
    </border>
    <border>
      <left style="medium"/>
      <right style="medium"/>
      <top style="medium"/>
      <bottom style="thin"/>
    </border>
    <border>
      <left style="medium"/>
      <right/>
      <top/>
      <bottom/>
    </border>
    <border>
      <left/>
      <right style="medium"/>
      <top style="thin"/>
      <bottom/>
    </border>
    <border>
      <left/>
      <right style="medium"/>
      <top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/>
      <right/>
      <top style="thin"/>
      <bottom/>
    </border>
    <border>
      <left style="medium"/>
      <right/>
      <top style="thin"/>
      <bottom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medium"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/>
      <bottom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>
        <color rgb="FF808080"/>
      </right>
      <top style="thin"/>
      <bottom style="thin"/>
    </border>
    <border>
      <left style="thin">
        <color rgb="FF808080"/>
      </left>
      <right style="thin">
        <color rgb="FF808080"/>
      </right>
      <top style="thin"/>
      <bottom style="thin"/>
    </border>
    <border>
      <left style="thin">
        <color rgb="FF808080"/>
      </left>
      <right style="thin"/>
      <top style="thin"/>
      <bottom style="thin"/>
    </border>
  </borders>
  <cellStyleXfs count="35">
    <xf numFmtId="164" fontId="0" fillId="0" borderId="0">
      <alignment/>
      <protection hidden="1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Border="0" applyAlignment="0" applyProtection="0"/>
    <xf numFmtId="44" fontId="1" fillId="0" borderId="0" applyBorder="0" applyAlignment="0" applyProtection="0"/>
    <xf numFmtId="42" fontId="1" fillId="0" borderId="0" applyBorder="0" applyAlignment="0" applyProtection="0"/>
    <xf numFmtId="43" fontId="1" fillId="0" borderId="0" applyBorder="0" applyAlignment="0" applyProtection="0"/>
    <xf numFmtId="41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164" fontId="0" fillId="0" borderId="0">
      <alignment/>
      <protection hidden="1"/>
    </xf>
  </cellStyleXfs>
  <cellXfs count="215">
    <xf numFmtId="164" fontId="0" fillId="0" borderId="0" xfId="0" applyAlignment="1" applyProtection="1">
      <alignment/>
      <protection hidden="1"/>
    </xf>
    <xf numFmtId="164" fontId="2" fillId="0" borderId="0" xfId="0" applyFont="1" applyAlignment="1" applyProtection="1">
      <alignment/>
      <protection hidden="1"/>
    </xf>
    <xf numFmtId="164" fontId="3" fillId="2" borderId="0" xfId="0" applyFont="1" applyBorder="1" applyAlignment="1" applyProtection="1">
      <alignment horizontal="left" wrapText="1"/>
      <protection hidden="1"/>
    </xf>
    <xf numFmtId="164" fontId="0" fillId="0" borderId="0" xfId="0" applyAlignment="1" applyProtection="1">
      <alignment wrapText="1"/>
      <protection hidden="1"/>
    </xf>
    <xf numFmtId="164" fontId="0" fillId="0" borderId="1" xfId="0" applyFont="1" applyBorder="1" applyAlignment="1" applyProtection="1">
      <alignment/>
      <protection hidden="1"/>
    </xf>
    <xf numFmtId="164" fontId="4" fillId="0" borderId="2" xfId="0" applyFont="1" applyBorder="1" applyAlignment="1" applyProtection="1">
      <alignment horizontal="center" vertical="center"/>
      <protection hidden="1"/>
    </xf>
    <xf numFmtId="164" fontId="0" fillId="0" borderId="3" xfId="0" applyBorder="1" applyAlignment="1" applyProtection="1">
      <alignment/>
      <protection hidden="1"/>
    </xf>
    <xf numFmtId="164" fontId="5" fillId="3" borderId="3" xfId="0" applyFont="1" applyBorder="1" applyAlignment="1" applyProtection="1">
      <alignment horizontal="left" vertical="center" indent="1"/>
      <protection hidden="1"/>
    </xf>
    <xf numFmtId="164" fontId="0" fillId="3" borderId="0" xfId="0" applyAlignment="1" applyProtection="1">
      <alignment wrapText="1"/>
      <protection hidden="1"/>
    </xf>
    <xf numFmtId="165" fontId="6" fillId="3" borderId="0" xfId="0" applyFont="1" applyAlignment="1" applyProtection="1">
      <alignment horizontal="left" vertical="center" wrapText="1"/>
      <protection hidden="1"/>
    </xf>
    <xf numFmtId="165" fontId="6" fillId="3" borderId="4" xfId="0" applyFont="1" applyBorder="1" applyAlignment="1" applyProtection="1">
      <alignment horizontal="left" vertical="center" wrapText="1"/>
      <protection hidden="1"/>
    </xf>
    <xf numFmtId="166" fontId="3" fillId="0" borderId="0" xfId="0" applyFont="1" applyAlignment="1" applyProtection="1">
      <alignment horizontal="left"/>
      <protection hidden="1"/>
    </xf>
    <xf numFmtId="164" fontId="0" fillId="3" borderId="3" xfId="0" applyFont="1" applyBorder="1" applyAlignment="1" applyProtection="1">
      <alignment horizontal="left" vertical="center" indent="1"/>
      <protection hidden="1"/>
    </xf>
    <xf numFmtId="165" fontId="2" fillId="3" borderId="0" xfId="0" applyFont="1" applyAlignment="1" applyProtection="1">
      <alignment horizontal="left" vertical="center" wrapText="1"/>
      <protection hidden="1"/>
    </xf>
    <xf numFmtId="165" fontId="2" fillId="3" borderId="5" xfId="0" applyFont="1" applyBorder="1" applyAlignment="1" applyProtection="1">
      <alignment horizontal="left" vertical="center" wrapText="1"/>
      <protection hidden="1"/>
    </xf>
    <xf numFmtId="167" fontId="0" fillId="0" borderId="3" xfId="0" applyBorder="1" applyAlignment="1" applyProtection="1">
      <alignment/>
      <protection hidden="1"/>
    </xf>
    <xf numFmtId="164" fontId="0" fillId="3" borderId="6" xfId="0" applyFont="1" applyBorder="1" applyAlignment="1" applyProtection="1">
      <alignment horizontal="left" vertical="center" indent="1"/>
      <protection hidden="1"/>
    </xf>
    <xf numFmtId="164" fontId="0" fillId="3" borderId="7" xfId="0" applyBorder="1" applyAlignment="1" applyProtection="1">
      <alignment wrapText="1"/>
      <protection hidden="1"/>
    </xf>
    <xf numFmtId="165" fontId="2" fillId="3" borderId="7" xfId="0" applyFont="1" applyBorder="1" applyAlignment="1" applyProtection="1">
      <alignment horizontal="left" vertical="center" wrapText="1"/>
      <protection hidden="1"/>
    </xf>
    <xf numFmtId="165" fontId="2" fillId="3" borderId="8" xfId="0" applyFont="1" applyBorder="1" applyAlignment="1" applyProtection="1">
      <alignment horizontal="left" vertical="center" wrapText="1"/>
      <protection hidden="1"/>
    </xf>
    <xf numFmtId="164" fontId="0" fillId="0" borderId="3" xfId="0" applyFont="1" applyBorder="1" applyAlignment="1" applyProtection="1">
      <alignment horizontal="left" vertical="center" indent="1"/>
      <protection hidden="1"/>
    </xf>
    <xf numFmtId="164" fontId="2" fillId="0" borderId="9" xfId="0" applyFont="1" applyBorder="1" applyAlignment="1" applyProtection="1">
      <alignment horizontal="left" vertical="center" wrapText="1"/>
      <protection hidden="1"/>
    </xf>
    <xf numFmtId="164" fontId="0" fillId="0" borderId="0" xfId="0" applyFont="1" applyAlignment="1" applyProtection="1">
      <alignment horizontal="right" vertical="center"/>
      <protection hidden="1"/>
    </xf>
    <xf numFmtId="164" fontId="2" fillId="0" borderId="0" xfId="0" applyFont="1" applyAlignment="1" applyProtection="1">
      <alignment horizontal="left" vertical="center"/>
      <protection hidden="1"/>
    </xf>
    <xf numFmtId="164" fontId="0" fillId="0" borderId="5" xfId="0" applyBorder="1" applyAlignment="1" applyProtection="1">
      <alignment/>
      <protection hidden="1"/>
    </xf>
    <xf numFmtId="164" fontId="2" fillId="0" borderId="3" xfId="0" applyFont="1" applyBorder="1" applyAlignment="1" applyProtection="1">
      <alignment horizontal="left" vertical="center" indent="1"/>
      <protection hidden="1"/>
    </xf>
    <xf numFmtId="164" fontId="2" fillId="0" borderId="0" xfId="0" applyFont="1" applyAlignment="1" applyProtection="1">
      <alignment vertical="center" wrapText="1"/>
      <protection hidden="1"/>
    </xf>
    <xf numFmtId="164" fontId="2" fillId="0" borderId="0" xfId="0" applyFont="1" applyBorder="1" applyAlignment="1" applyProtection="1">
      <alignment horizontal="left" vertical="center" wrapText="1"/>
      <protection hidden="1"/>
    </xf>
    <xf numFmtId="164" fontId="2" fillId="0" borderId="6" xfId="0" applyFont="1" applyBorder="1" applyAlignment="1" applyProtection="1">
      <alignment horizontal="left" vertical="center" indent="1"/>
      <protection hidden="1"/>
    </xf>
    <xf numFmtId="164" fontId="2" fillId="0" borderId="7" xfId="0" applyFont="1" applyBorder="1" applyAlignment="1" applyProtection="1">
      <alignment horizontal="right" vertical="center" wrapText="1"/>
      <protection hidden="1"/>
    </xf>
    <xf numFmtId="164" fontId="2" fillId="0" borderId="7" xfId="0" applyFont="1" applyBorder="1" applyAlignment="1" applyProtection="1">
      <alignment horizontal="left" vertical="center" wrapText="1"/>
      <protection hidden="1"/>
    </xf>
    <xf numFmtId="164" fontId="0" fillId="0" borderId="7" xfId="0" applyBorder="1" applyAlignment="1" applyProtection="1">
      <alignment vertical="center"/>
      <protection hidden="1"/>
    </xf>
    <xf numFmtId="164" fontId="2" fillId="0" borderId="7" xfId="0" applyFont="1" applyBorder="1" applyAlignment="1" applyProtection="1">
      <alignment vertical="center"/>
      <protection hidden="1"/>
    </xf>
    <xf numFmtId="164" fontId="0" fillId="0" borderId="8" xfId="0" applyBorder="1" applyAlignment="1" applyProtection="1">
      <alignment/>
      <protection hidden="1"/>
    </xf>
    <xf numFmtId="164" fontId="2" fillId="0" borderId="0" xfId="0" applyFont="1" applyAlignment="1" applyProtection="1">
      <alignment horizontal="left" vertical="center" wrapText="1"/>
      <protection hidden="1"/>
    </xf>
    <xf numFmtId="164" fontId="0" fillId="0" borderId="6" xfId="0" applyBorder="1" applyAlignment="1" applyProtection="1">
      <alignment horizontal="left" indent="1"/>
      <protection hidden="1"/>
    </xf>
    <xf numFmtId="164" fontId="0" fillId="0" borderId="7" xfId="0" applyBorder="1" applyAlignment="1" applyProtection="1">
      <alignment vertical="center" wrapText="1"/>
      <protection hidden="1"/>
    </xf>
    <xf numFmtId="164" fontId="0" fillId="0" borderId="7" xfId="0" applyBorder="1" applyAlignment="1" applyProtection="1">
      <alignment/>
      <protection hidden="1"/>
    </xf>
    <xf numFmtId="164" fontId="0" fillId="0" borderId="7" xfId="0" applyBorder="1" applyAlignment="1" applyProtection="1">
      <alignment horizontal="right"/>
      <protection hidden="1"/>
    </xf>
    <xf numFmtId="165" fontId="2" fillId="4" borderId="9" xfId="0" applyFont="1" applyBorder="1" applyAlignment="1" applyProtection="1">
      <alignment horizontal="left" vertical="center"/>
      <protection hidden="1"/>
    </xf>
    <xf numFmtId="165" fontId="2" fillId="4" borderId="0" xfId="0" applyFont="1" applyAlignment="1" applyProtection="1">
      <alignment horizontal="left" vertical="center"/>
      <protection hidden="1"/>
    </xf>
    <xf numFmtId="165" fontId="2" fillId="4" borderId="0" xfId="0" applyFont="1" applyBorder="1" applyAlignment="1" applyProtection="1">
      <alignment horizontal="left" vertical="center"/>
      <protection hidden="1"/>
    </xf>
    <xf numFmtId="165" fontId="2" fillId="4" borderId="7" xfId="0" applyFont="1" applyBorder="1" applyAlignment="1" applyProtection="1">
      <alignment horizontal="left" vertical="center" wrapText="1"/>
      <protection hidden="1"/>
    </xf>
    <xf numFmtId="165" fontId="2" fillId="4" borderId="7" xfId="0" applyFont="1" applyBorder="1" applyAlignment="1" applyProtection="1">
      <alignment horizontal="left" vertical="center"/>
      <protection hidden="1"/>
    </xf>
    <xf numFmtId="164" fontId="0" fillId="0" borderId="7" xfId="0" applyBorder="1" applyAlignment="1" applyProtection="1">
      <alignment horizontal="right" vertical="center"/>
      <protection hidden="1"/>
    </xf>
    <xf numFmtId="164" fontId="0" fillId="0" borderId="10" xfId="0" applyFont="1" applyBorder="1" applyAlignment="1" applyProtection="1">
      <alignment horizontal="left" vertical="top" indent="1"/>
      <protection hidden="1"/>
    </xf>
    <xf numFmtId="164" fontId="0" fillId="0" borderId="9" xfId="0" applyBorder="1" applyAlignment="1" applyProtection="1">
      <alignment vertical="top" wrapText="1"/>
      <protection hidden="1"/>
    </xf>
    <xf numFmtId="164" fontId="2" fillId="0" borderId="9" xfId="0" applyFont="1" applyBorder="1" applyAlignment="1" applyProtection="1">
      <alignment vertical="center"/>
      <protection hidden="1"/>
    </xf>
    <xf numFmtId="164" fontId="0" fillId="0" borderId="9" xfId="0" applyBorder="1" applyAlignment="1" applyProtection="1">
      <alignment horizontal="right" vertical="center"/>
      <protection hidden="1"/>
    </xf>
    <xf numFmtId="164" fontId="0" fillId="0" borderId="4" xfId="0" applyBorder="1" applyAlignment="1" applyProtection="1">
      <alignment/>
      <protection hidden="1"/>
    </xf>
    <xf numFmtId="164" fontId="0" fillId="0" borderId="7" xfId="0" applyBorder="1" applyAlignment="1" applyProtection="1">
      <alignment horizontal="left" wrapText="1"/>
      <protection hidden="1"/>
    </xf>
    <xf numFmtId="164" fontId="0" fillId="0" borderId="7" xfId="0" applyBorder="1" applyAlignment="1" applyProtection="1">
      <alignment wrapText="1"/>
      <protection hidden="1"/>
    </xf>
    <xf numFmtId="168" fontId="0" fillId="0" borderId="7" xfId="0" applyBorder="1" applyAlignment="1" applyProtection="1">
      <alignment horizontal="right" indent="1"/>
      <protection hidden="1"/>
    </xf>
    <xf numFmtId="164" fontId="0" fillId="0" borderId="7" xfId="0" applyBorder="1" applyAlignment="1" applyProtection="1">
      <alignment horizontal="right" indent="1"/>
      <protection hidden="1"/>
    </xf>
    <xf numFmtId="164" fontId="0" fillId="0" borderId="8" xfId="0" applyFont="1" applyBorder="1" applyAlignment="1" applyProtection="1">
      <alignment horizontal="right" indent="1"/>
      <protection hidden="1"/>
    </xf>
    <xf numFmtId="165" fontId="0" fillId="0" borderId="3" xfId="0" applyFont="1" applyBorder="1" applyAlignment="1" applyProtection="1">
      <alignment/>
      <protection hidden="1"/>
    </xf>
    <xf numFmtId="164" fontId="0" fillId="0" borderId="11" xfId="0" applyFont="1" applyBorder="1" applyAlignment="1" applyProtection="1">
      <alignment horizontal="left" vertical="center" indent="1"/>
      <protection hidden="1"/>
    </xf>
    <xf numFmtId="164" fontId="0" fillId="0" borderId="12" xfId="0" applyBorder="1" applyAlignment="1" applyProtection="1">
      <alignment horizontal="left" vertical="center" wrapText="1"/>
      <protection hidden="1"/>
    </xf>
    <xf numFmtId="164" fontId="0" fillId="0" borderId="12" xfId="0" applyBorder="1" applyAlignment="1" applyProtection="1">
      <alignment wrapText="1"/>
      <protection hidden="1"/>
    </xf>
    <xf numFmtId="167" fontId="7" fillId="0" borderId="13" xfId="0" applyFont="1" applyBorder="1" applyAlignment="1" applyProtection="1">
      <alignment horizontal="right" vertical="center" indent="1"/>
      <protection hidden="1"/>
    </xf>
    <xf numFmtId="167" fontId="7" fillId="0" borderId="14" xfId="0" applyFont="1" applyBorder="1" applyAlignment="1" applyProtection="1">
      <alignment horizontal="right" vertical="center" indent="1"/>
      <protection hidden="1"/>
    </xf>
    <xf numFmtId="164" fontId="2" fillId="0" borderId="11" xfId="0" applyFont="1" applyBorder="1" applyAlignment="1" applyProtection="1">
      <alignment horizontal="left" vertical="center" indent="1"/>
      <protection hidden="1"/>
    </xf>
    <xf numFmtId="164" fontId="2" fillId="0" borderId="12" xfId="0" applyFont="1" applyBorder="1" applyAlignment="1" applyProtection="1">
      <alignment horizontal="left" vertical="center" wrapText="1"/>
      <protection hidden="1"/>
    </xf>
    <xf numFmtId="164" fontId="2" fillId="0" borderId="12" xfId="0" applyFont="1" applyBorder="1" applyAlignment="1" applyProtection="1">
      <alignment wrapText="1"/>
      <protection hidden="1"/>
    </xf>
    <xf numFmtId="167" fontId="8" fillId="0" borderId="13" xfId="0" applyFont="1" applyBorder="1" applyAlignment="1" applyProtection="1">
      <alignment horizontal="right" vertical="center" indent="1"/>
      <protection hidden="1"/>
    </xf>
    <xf numFmtId="167" fontId="8" fillId="0" borderId="14" xfId="0" applyFont="1" applyBorder="1" applyAlignment="1" applyProtection="1">
      <alignment horizontal="right" vertical="center" indent="1"/>
      <protection hidden="1"/>
    </xf>
    <xf numFmtId="164" fontId="0" fillId="0" borderId="11" xfId="0" applyFont="1" applyBorder="1" applyAlignment="1" applyProtection="1">
      <alignment horizontal="left" indent="1"/>
      <protection hidden="1"/>
    </xf>
    <xf numFmtId="168" fontId="2" fillId="0" borderId="12" xfId="0" applyFont="1" applyBorder="1" applyAlignment="1" applyProtection="1">
      <alignment horizontal="right" vertical="center" wrapText="1"/>
      <protection hidden="1"/>
    </xf>
    <xf numFmtId="164" fontId="0" fillId="0" borderId="12" xfId="0" applyBorder="1" applyAlignment="1" applyProtection="1">
      <alignment horizontal="left" vertical="center" indent="1"/>
      <protection hidden="1"/>
    </xf>
    <xf numFmtId="164" fontId="2" fillId="0" borderId="12" xfId="0" applyFont="1" applyBorder="1" applyAlignment="1" applyProtection="1">
      <alignment vertical="center"/>
      <protection hidden="1"/>
    </xf>
    <xf numFmtId="165" fontId="0" fillId="0" borderId="15" xfId="0" applyBorder="1" applyAlignment="1" applyProtection="1">
      <alignment horizontal="left" vertical="center"/>
      <protection hidden="1"/>
    </xf>
    <xf numFmtId="168" fontId="2" fillId="0" borderId="16" xfId="0" applyFont="1" applyBorder="1" applyAlignment="1" applyProtection="1">
      <alignment horizontal="right" vertical="center" wrapText="1"/>
      <protection hidden="1"/>
    </xf>
    <xf numFmtId="167" fontId="8" fillId="0" borderId="16" xfId="0" applyFont="1" applyBorder="1" applyAlignment="1" applyProtection="1">
      <alignment vertical="center"/>
      <protection hidden="1"/>
    </xf>
    <xf numFmtId="167" fontId="8" fillId="0" borderId="16" xfId="0" applyFont="1" applyBorder="1" applyAlignment="1" applyProtection="1">
      <alignment horizontal="right" vertical="center"/>
      <protection hidden="1"/>
    </xf>
    <xf numFmtId="164" fontId="0" fillId="0" borderId="6" xfId="0" applyFont="1" applyBorder="1" applyAlignment="1" applyProtection="1">
      <alignment horizontal="left" vertical="center" indent="1"/>
      <protection hidden="1"/>
    </xf>
    <xf numFmtId="164" fontId="0" fillId="0" borderId="7" xfId="0" applyBorder="1" applyAlignment="1" applyProtection="1">
      <alignment horizontal="left" vertical="center" wrapText="1"/>
      <protection hidden="1"/>
    </xf>
    <xf numFmtId="168" fontId="2" fillId="0" borderId="17" xfId="0" applyFont="1" applyBorder="1" applyAlignment="1" applyProtection="1">
      <alignment horizontal="right" vertical="center" wrapText="1"/>
      <protection hidden="1"/>
    </xf>
    <xf numFmtId="164" fontId="0" fillId="0" borderId="7" xfId="0" applyFont="1" applyBorder="1" applyAlignment="1" applyProtection="1">
      <alignment horizontal="left" vertical="center" indent="1"/>
      <protection hidden="1"/>
    </xf>
    <xf numFmtId="167" fontId="8" fillId="0" borderId="17" xfId="0" applyFont="1" applyBorder="1" applyAlignment="1" applyProtection="1">
      <alignment horizontal="right" vertical="center"/>
      <protection hidden="1"/>
    </xf>
    <xf numFmtId="165" fontId="0" fillId="0" borderId="8" xfId="0" applyBorder="1" applyAlignment="1" applyProtection="1">
      <alignment horizontal="left" vertical="center"/>
      <protection hidden="1"/>
    </xf>
    <xf numFmtId="164" fontId="0" fillId="0" borderId="0" xfId="0" applyAlignment="1" applyProtection="1">
      <alignment horizontal="left" vertical="center" wrapText="1"/>
      <protection hidden="1"/>
    </xf>
    <xf numFmtId="168" fontId="0" fillId="0" borderId="0" xfId="0" applyAlignment="1" applyProtection="1">
      <alignment horizontal="left" vertical="center" wrapText="1"/>
      <protection hidden="1"/>
    </xf>
    <xf numFmtId="167" fontId="0" fillId="0" borderId="0" xfId="0" applyAlignment="1" applyProtection="1">
      <alignment horizontal="left" vertical="center"/>
      <protection hidden="1"/>
    </xf>
    <xf numFmtId="167" fontId="8" fillId="0" borderId="9" xfId="0" applyFont="1" applyBorder="1" applyAlignment="1" applyProtection="1">
      <alignment horizontal="right" vertical="center"/>
      <protection hidden="1"/>
    </xf>
    <xf numFmtId="165" fontId="0" fillId="0" borderId="5" xfId="0" applyBorder="1" applyAlignment="1" applyProtection="1">
      <alignment horizontal="left" vertical="center"/>
      <protection hidden="1"/>
    </xf>
    <xf numFmtId="164" fontId="6" fillId="3" borderId="18" xfId="0" applyFont="1" applyBorder="1" applyAlignment="1" applyProtection="1">
      <alignment horizontal="left" vertical="center" indent="1"/>
      <protection hidden="1"/>
    </xf>
    <xf numFmtId="164" fontId="2" fillId="3" borderId="19" xfId="0" applyFont="1" applyBorder="1" applyAlignment="1" applyProtection="1">
      <alignment horizontal="left" vertical="center" wrapText="1"/>
      <protection hidden="1"/>
    </xf>
    <xf numFmtId="164" fontId="0" fillId="3" borderId="19" xfId="0" applyBorder="1" applyAlignment="1" applyProtection="1">
      <alignment horizontal="left" vertical="center" wrapText="1"/>
      <protection hidden="1"/>
    </xf>
    <xf numFmtId="167" fontId="6" fillId="3" borderId="19" xfId="0" applyFont="1" applyBorder="1" applyAlignment="1" applyProtection="1">
      <alignment horizontal="left" vertical="center"/>
      <protection hidden="1"/>
    </xf>
    <xf numFmtId="169" fontId="9" fillId="3" borderId="19" xfId="0" applyFont="1" applyBorder="1" applyAlignment="1" applyProtection="1">
      <alignment horizontal="right" vertical="center"/>
      <protection hidden="1"/>
    </xf>
    <xf numFmtId="165" fontId="0" fillId="3" borderId="20" xfId="0" applyBorder="1" applyAlignment="1" applyProtection="1">
      <alignment horizontal="left" vertical="center"/>
      <protection hidden="1"/>
    </xf>
    <xf numFmtId="164" fontId="0" fillId="3" borderId="19" xfId="0" applyBorder="1" applyAlignment="1" applyProtection="1">
      <alignment wrapText="1"/>
      <protection hidden="1"/>
    </xf>
    <xf numFmtId="164" fontId="0" fillId="3" borderId="19" xfId="0" applyBorder="1" applyAlignment="1" applyProtection="1">
      <alignment/>
      <protection hidden="1"/>
    </xf>
    <xf numFmtId="167" fontId="9" fillId="3" borderId="19" xfId="0" applyFont="1" applyBorder="1" applyAlignment="1" applyProtection="1">
      <alignment horizontal="right" vertical="center"/>
      <protection hidden="1"/>
    </xf>
    <xf numFmtId="165" fontId="2" fillId="3" borderId="20" xfId="0" applyFont="1" applyBorder="1" applyAlignment="1" applyProtection="1">
      <alignment horizontal="left" vertical="center"/>
      <protection hidden="1"/>
    </xf>
    <xf numFmtId="164" fontId="0" fillId="0" borderId="5" xfId="0" applyBorder="1" applyAlignment="1" applyProtection="1">
      <alignment horizontal="right"/>
      <protection hidden="1"/>
    </xf>
    <xf numFmtId="164" fontId="0" fillId="0" borderId="3" xfId="0" applyBorder="1" applyAlignment="1" applyProtection="1">
      <alignment horizontal="right"/>
      <protection hidden="1"/>
    </xf>
    <xf numFmtId="164" fontId="0" fillId="0" borderId="0" xfId="0" applyFont="1" applyAlignment="1" applyProtection="1">
      <alignment horizontal="center" vertical="center" wrapText="1"/>
      <protection hidden="1"/>
    </xf>
    <xf numFmtId="164" fontId="2" fillId="0" borderId="7" xfId="0" applyFont="1" applyBorder="1" applyAlignment="1" applyProtection="1">
      <alignment vertical="top" wrapText="1"/>
      <protection hidden="1"/>
    </xf>
    <xf numFmtId="164" fontId="0" fillId="0" borderId="0" xfId="0" applyFont="1" applyAlignment="1" applyProtection="1">
      <alignment horizontal="center" vertical="center"/>
      <protection hidden="1"/>
    </xf>
    <xf numFmtId="164" fontId="2" fillId="0" borderId="7" xfId="0" applyFont="1" applyBorder="1" applyAlignment="1" applyProtection="1">
      <alignment vertical="top"/>
      <protection hidden="1"/>
    </xf>
    <xf numFmtId="166" fontId="2" fillId="0" borderId="7" xfId="0" applyFont="1" applyBorder="1" applyAlignment="1" applyProtection="1">
      <alignment horizontal="center" vertical="top"/>
      <protection hidden="1"/>
    </xf>
    <xf numFmtId="164" fontId="2" fillId="0" borderId="3" xfId="0" applyFont="1" applyBorder="1" applyAlignment="1" applyProtection="1">
      <alignment/>
      <protection hidden="1"/>
    </xf>
    <xf numFmtId="164" fontId="2" fillId="0" borderId="0" xfId="0" applyFont="1" applyAlignment="1" applyProtection="1">
      <alignment wrapText="1"/>
      <protection hidden="1"/>
    </xf>
    <xf numFmtId="164" fontId="2" fillId="0" borderId="7" xfId="0" applyFont="1" applyBorder="1" applyAlignment="1" applyProtection="1">
      <alignment horizontal="center" vertical="center" wrapText="1"/>
      <protection hidden="1"/>
    </xf>
    <xf numFmtId="164" fontId="2" fillId="0" borderId="7" xfId="0" applyFont="1" applyBorder="1" applyAlignment="1" applyProtection="1">
      <alignment horizontal="center" vertical="center"/>
      <protection hidden="1"/>
    </xf>
    <xf numFmtId="164" fontId="2" fillId="0" borderId="5" xfId="0" applyFont="1" applyBorder="1" applyAlignment="1" applyProtection="1">
      <alignment horizontal="right"/>
      <protection hidden="1"/>
    </xf>
    <xf numFmtId="164" fontId="0" fillId="0" borderId="9" xfId="0" applyFont="1" applyBorder="1" applyAlignment="1" applyProtection="1">
      <alignment horizontal="center" wrapText="1"/>
      <protection hidden="1"/>
    </xf>
    <xf numFmtId="164" fontId="0" fillId="0" borderId="0" xfId="0" applyFont="1" applyAlignment="1" applyProtection="1">
      <alignment horizontal="center"/>
      <protection hidden="1"/>
    </xf>
    <xf numFmtId="164" fontId="0" fillId="0" borderId="21" xfId="0" applyBorder="1" applyAlignment="1" applyProtection="1">
      <alignment/>
      <protection hidden="1"/>
    </xf>
    <xf numFmtId="164" fontId="0" fillId="0" borderId="22" xfId="0" applyBorder="1" applyAlignment="1" applyProtection="1">
      <alignment wrapText="1"/>
      <protection hidden="1"/>
    </xf>
    <xf numFmtId="164" fontId="0" fillId="0" borderId="22" xfId="0" applyBorder="1" applyAlignment="1" applyProtection="1">
      <alignment/>
      <protection hidden="1"/>
    </xf>
    <xf numFmtId="164" fontId="0" fillId="0" borderId="23" xfId="0" applyBorder="1" applyAlignment="1" applyProtection="1">
      <alignment horizontal="right"/>
      <protection hidden="1"/>
    </xf>
    <xf numFmtId="164" fontId="6" fillId="0" borderId="0" xfId="0" applyFont="1" applyAlignment="1" applyProtection="1">
      <alignment horizontal="left" vertical="center"/>
      <protection hidden="1"/>
    </xf>
    <xf numFmtId="164" fontId="4" fillId="0" borderId="0" xfId="0" applyFont="1" applyAlignment="1" applyProtection="1">
      <alignment horizontal="center" vertical="center" wrapText="1"/>
      <protection hidden="1"/>
    </xf>
    <xf numFmtId="164" fontId="4" fillId="0" borderId="0" xfId="0" applyFont="1" applyAlignment="1" applyProtection="1">
      <alignment horizontal="center" vertical="center" shrinkToFit="1"/>
      <protection hidden="1"/>
    </xf>
    <xf numFmtId="164" fontId="4" fillId="0" borderId="0" xfId="0" applyFont="1" applyAlignment="1" applyProtection="1">
      <alignment horizontal="center" vertical="center"/>
      <protection hidden="1"/>
    </xf>
    <xf numFmtId="167" fontId="0" fillId="0" borderId="24" xfId="0" applyFont="1" applyBorder="1" applyAlignment="1" applyProtection="1">
      <alignment/>
      <protection hidden="1"/>
    </xf>
    <xf numFmtId="167" fontId="3" fillId="5" borderId="16" xfId="0" applyFont="1" applyBorder="1" applyAlignment="1" applyProtection="1">
      <alignment vertical="center"/>
      <protection hidden="1"/>
    </xf>
    <xf numFmtId="167" fontId="3" fillId="5" borderId="12" xfId="0" applyFont="1" applyBorder="1" applyAlignment="1" applyProtection="1">
      <alignment vertical="center" wrapText="1"/>
      <protection hidden="1"/>
    </xf>
    <xf numFmtId="167" fontId="10" fillId="5" borderId="13" xfId="0" applyFont="1" applyBorder="1" applyAlignment="1" applyProtection="1">
      <alignment horizontal="center" vertical="center" wrapText="1" shrinkToFit="1"/>
      <protection hidden="1"/>
    </xf>
    <xf numFmtId="167" fontId="3" fillId="5" borderId="13" xfId="0" applyFont="1" applyBorder="1" applyAlignment="1" applyProtection="1">
      <alignment horizontal="center" vertical="center" wrapText="1" shrinkToFit="1"/>
      <protection hidden="1"/>
    </xf>
    <xf numFmtId="170" fontId="3" fillId="5" borderId="13" xfId="0" applyFont="1" applyBorder="1" applyAlignment="1" applyProtection="1">
      <alignment horizontal="center" vertical="center" wrapText="1"/>
      <protection hidden="1"/>
    </xf>
    <xf numFmtId="167" fontId="0" fillId="0" borderId="16" xfId="0" applyFont="1" applyBorder="1" applyAlignment="1" applyProtection="1">
      <alignment vertical="center"/>
      <protection hidden="1"/>
    </xf>
    <xf numFmtId="167" fontId="0" fillId="0" borderId="12" xfId="0" applyBorder="1" applyAlignment="1" applyProtection="1">
      <alignment vertical="center" wrapText="1"/>
      <protection hidden="1"/>
    </xf>
    <xf numFmtId="167" fontId="3" fillId="0" borderId="13" xfId="0" applyFont="1" applyBorder="1" applyAlignment="1" applyProtection="1">
      <alignment horizontal="right" vertical="center" wrapText="1" shrinkToFit="1"/>
      <protection hidden="1"/>
    </xf>
    <xf numFmtId="167" fontId="3" fillId="0" borderId="13" xfId="0" applyFont="1" applyBorder="1" applyAlignment="1" applyProtection="1">
      <alignment horizontal="right" vertical="center" shrinkToFit="1"/>
      <protection hidden="1"/>
    </xf>
    <xf numFmtId="167" fontId="0" fillId="0" borderId="13" xfId="0" applyBorder="1" applyAlignment="1" applyProtection="1">
      <alignment vertical="center" shrinkToFit="1"/>
      <protection hidden="1"/>
    </xf>
    <xf numFmtId="170" fontId="0" fillId="0" borderId="13" xfId="0" applyBorder="1" applyAlignment="1" applyProtection="1">
      <alignment vertical="center"/>
      <protection hidden="1"/>
    </xf>
    <xf numFmtId="167" fontId="2" fillId="0" borderId="16" xfId="0" applyFont="1" applyBorder="1" applyAlignment="1" applyProtection="1">
      <alignment vertical="center"/>
      <protection hidden="1"/>
    </xf>
    <xf numFmtId="167" fontId="2" fillId="0" borderId="12" xfId="0" applyFont="1" applyBorder="1" applyAlignment="1" applyProtection="1">
      <alignment vertical="center" wrapText="1"/>
      <protection hidden="1"/>
    </xf>
    <xf numFmtId="167" fontId="2" fillId="0" borderId="13" xfId="0" applyFont="1" applyBorder="1" applyAlignment="1" applyProtection="1">
      <alignment vertical="center" wrapText="1" shrinkToFit="1"/>
      <protection hidden="1"/>
    </xf>
    <xf numFmtId="167" fontId="2" fillId="0" borderId="13" xfId="0" applyFont="1" applyBorder="1" applyAlignment="1" applyProtection="1">
      <alignment vertical="center" shrinkToFit="1"/>
      <protection hidden="1"/>
    </xf>
    <xf numFmtId="170" fontId="2" fillId="0" borderId="13" xfId="0" applyFont="1" applyBorder="1" applyAlignment="1" applyProtection="1">
      <alignment vertical="center"/>
      <protection hidden="1"/>
    </xf>
    <xf numFmtId="167" fontId="0" fillId="0" borderId="16" xfId="0" applyFont="1" applyBorder="1" applyAlignment="1" applyProtection="1">
      <alignment horizontal="left" vertical="center"/>
      <protection hidden="1"/>
    </xf>
    <xf numFmtId="167" fontId="0" fillId="0" borderId="13" xfId="0" applyBorder="1" applyAlignment="1" applyProtection="1">
      <alignment vertical="center" wrapText="1" shrinkToFit="1"/>
      <protection hidden="1"/>
    </xf>
    <xf numFmtId="167" fontId="0" fillId="3" borderId="13" xfId="0" applyFont="1" applyBorder="1" applyAlignment="1" applyProtection="1">
      <alignment vertical="center"/>
      <protection hidden="1"/>
    </xf>
    <xf numFmtId="167" fontId="0" fillId="3" borderId="13" xfId="0" applyBorder="1" applyAlignment="1" applyProtection="1">
      <alignment vertical="center" wrapText="1" shrinkToFit="1"/>
      <protection hidden="1"/>
    </xf>
    <xf numFmtId="167" fontId="0" fillId="3" borderId="13" xfId="0" applyBorder="1" applyAlignment="1" applyProtection="1">
      <alignment vertical="center" shrinkToFit="1"/>
      <protection hidden="1"/>
    </xf>
    <xf numFmtId="170" fontId="0" fillId="3" borderId="13" xfId="0" applyBorder="1" applyAlignment="1" applyProtection="1">
      <alignment vertical="center"/>
      <protection hidden="1"/>
    </xf>
    <xf numFmtId="164" fontId="6" fillId="0" borderId="0" xfId="0" applyFont="1" applyAlignment="1" applyProtection="1">
      <alignment/>
      <protection hidden="1"/>
    </xf>
    <xf numFmtId="164" fontId="11" fillId="0" borderId="24" xfId="0" applyFont="1" applyBorder="1" applyAlignment="1" applyProtection="1">
      <alignment horizontal="center" vertical="center" wrapText="1"/>
      <protection hidden="1"/>
    </xf>
    <xf numFmtId="164" fontId="11" fillId="5" borderId="16" xfId="0" applyFont="1" applyBorder="1" applyAlignment="1" applyProtection="1">
      <alignment horizontal="center" vertical="center" wrapText="1"/>
      <protection hidden="1"/>
    </xf>
    <xf numFmtId="164" fontId="11" fillId="5" borderId="12" xfId="0" applyFont="1" applyBorder="1" applyAlignment="1" applyProtection="1">
      <alignment horizontal="center" vertical="center" wrapText="1"/>
      <protection hidden="1"/>
    </xf>
    <xf numFmtId="164" fontId="11" fillId="5" borderId="13" xfId="0" applyFont="1" applyBorder="1" applyAlignment="1" applyProtection="1">
      <alignment horizontal="center" vertical="center" wrapText="1"/>
      <protection hidden="1"/>
    </xf>
    <xf numFmtId="164" fontId="3" fillId="0" borderId="24" xfId="0" applyFont="1" applyBorder="1" applyAlignment="1" applyProtection="1">
      <alignment vertical="center"/>
      <protection hidden="1"/>
    </xf>
    <xf numFmtId="165" fontId="3" fillId="0" borderId="16" xfId="0" applyFont="1" applyBorder="1" applyAlignment="1" applyProtection="1">
      <alignment vertical="center"/>
      <protection hidden="1"/>
    </xf>
    <xf numFmtId="165" fontId="3" fillId="0" borderId="16" xfId="0" applyFont="1" applyBorder="1" applyAlignment="1" applyProtection="1">
      <alignment vertical="center" wrapText="1"/>
      <protection hidden="1"/>
    </xf>
    <xf numFmtId="167" fontId="3" fillId="0" borderId="13" xfId="0" applyFont="1" applyBorder="1" applyAlignment="1" applyProtection="1">
      <alignment horizontal="center" vertical="center"/>
      <protection hidden="1"/>
    </xf>
    <xf numFmtId="167" fontId="3" fillId="0" borderId="13" xfId="0" applyFont="1" applyBorder="1" applyAlignment="1" applyProtection="1">
      <alignment vertical="center"/>
      <protection hidden="1"/>
    </xf>
    <xf numFmtId="170" fontId="3" fillId="0" borderId="13" xfId="0" applyFont="1" applyBorder="1" applyAlignment="1" applyProtection="1">
      <alignment vertical="center"/>
      <protection hidden="1"/>
    </xf>
    <xf numFmtId="164" fontId="3" fillId="0" borderId="24" xfId="0" applyFont="1" applyBorder="1" applyAlignment="1" applyProtection="1">
      <alignment/>
      <protection hidden="1"/>
    </xf>
    <xf numFmtId="164" fontId="3" fillId="3" borderId="16" xfId="0" applyFont="1" applyBorder="1" applyAlignment="1" applyProtection="1">
      <alignment vertical="center"/>
      <protection hidden="1"/>
    </xf>
    <xf numFmtId="164" fontId="3" fillId="3" borderId="16" xfId="0" applyFont="1" applyBorder="1" applyAlignment="1" applyProtection="1">
      <alignment vertical="center" wrapText="1"/>
      <protection hidden="1"/>
    </xf>
    <xf numFmtId="164" fontId="3" fillId="3" borderId="12" xfId="0" applyFont="1" applyBorder="1" applyAlignment="1" applyProtection="1">
      <alignment vertical="center" wrapText="1"/>
      <protection hidden="1"/>
    </xf>
    <xf numFmtId="167" fontId="3" fillId="3" borderId="13" xfId="0" applyFont="1" applyBorder="1" applyAlignment="1" applyProtection="1">
      <alignment horizontal="center" vertical="center"/>
      <protection hidden="1"/>
    </xf>
    <xf numFmtId="167" fontId="3" fillId="3" borderId="13" xfId="0" applyFont="1" applyBorder="1" applyAlignment="1" applyProtection="1">
      <alignment vertical="center"/>
      <protection hidden="1"/>
    </xf>
    <xf numFmtId="170" fontId="3" fillId="3" borderId="13" xfId="0" applyFont="1" applyBorder="1" applyAlignment="1" applyProtection="1">
      <alignment vertical="center"/>
      <protection hidden="1"/>
    </xf>
    <xf numFmtId="167" fontId="0" fillId="0" borderId="0" xfId="0" applyAlignment="1" applyProtection="1">
      <alignment/>
      <protection hidden="1"/>
    </xf>
    <xf numFmtId="170" fontId="0" fillId="0" borderId="0" xfId="0" applyAlignment="1" applyProtection="1">
      <alignment/>
      <protection hidden="1"/>
    </xf>
    <xf numFmtId="164" fontId="0" fillId="0" borderId="0" xfId="0" applyAlignment="1" applyProtection="1">
      <alignment vertical="top"/>
      <protection hidden="1"/>
    </xf>
    <xf numFmtId="164" fontId="0" fillId="0" borderId="0" xfId="0" applyAlignment="1" applyProtection="1">
      <alignment vertical="top" wrapText="1"/>
      <protection hidden="1"/>
    </xf>
    <xf numFmtId="164" fontId="6" fillId="0" borderId="0" xfId="0" applyFont="1" applyBorder="1" applyAlignment="1" applyProtection="1">
      <alignment horizontal="center" vertical="top"/>
      <protection hidden="1"/>
    </xf>
    <xf numFmtId="164" fontId="0" fillId="0" borderId="13" xfId="0" applyFont="1" applyBorder="1" applyAlignment="1" applyProtection="1">
      <alignment vertical="center"/>
      <protection hidden="1"/>
    </xf>
    <xf numFmtId="165" fontId="0" fillId="0" borderId="12" xfId="0" applyBorder="1" applyAlignment="1" applyProtection="1">
      <alignment vertical="center"/>
      <protection hidden="1"/>
    </xf>
    <xf numFmtId="165" fontId="0" fillId="0" borderId="25" xfId="0" applyBorder="1" applyAlignment="1" applyProtection="1">
      <alignment vertical="center" shrinkToFit="1"/>
      <protection hidden="1"/>
    </xf>
    <xf numFmtId="165" fontId="0" fillId="0" borderId="0" xfId="0" applyAlignment="1" applyProtection="1">
      <alignment vertical="top"/>
      <protection hidden="1"/>
    </xf>
    <xf numFmtId="165" fontId="0" fillId="0" borderId="0" xfId="0" applyAlignment="1" applyProtection="1">
      <alignment vertical="top" wrapText="1"/>
      <protection hidden="1"/>
    </xf>
    <xf numFmtId="164" fontId="0" fillId="0" borderId="0" xfId="0" applyAlignment="1" applyProtection="1">
      <alignment horizontal="center" vertical="top"/>
      <protection hidden="1"/>
    </xf>
    <xf numFmtId="165" fontId="0" fillId="0" borderId="0" xfId="0" applyAlignment="1" applyProtection="1">
      <alignment/>
      <protection hidden="1"/>
    </xf>
    <xf numFmtId="164" fontId="6" fillId="0" borderId="0" xfId="0" applyFont="1" applyBorder="1" applyAlignment="1" applyProtection="1">
      <alignment horizontal="center"/>
      <protection hidden="1"/>
    </xf>
    <xf numFmtId="165" fontId="0" fillId="0" borderId="25" xfId="0" applyFont="1" applyBorder="1" applyAlignment="1" applyProtection="1">
      <alignment vertical="center"/>
      <protection hidden="1"/>
    </xf>
    <xf numFmtId="164" fontId="0" fillId="3" borderId="13" xfId="0" applyFont="1" applyBorder="1" applyAlignment="1" applyProtection="1">
      <alignment vertical="center"/>
      <protection hidden="1"/>
    </xf>
    <xf numFmtId="165" fontId="0" fillId="3" borderId="12" xfId="0" applyFont="1" applyBorder="1" applyAlignment="1" applyProtection="1">
      <alignment vertical="center"/>
      <protection hidden="1"/>
    </xf>
    <xf numFmtId="165" fontId="0" fillId="3" borderId="25" xfId="0" applyFont="1" applyBorder="1" applyAlignment="1" applyProtection="1">
      <alignment vertical="center"/>
      <protection hidden="1"/>
    </xf>
    <xf numFmtId="164" fontId="0" fillId="5" borderId="13" xfId="0" applyFont="1" applyBorder="1" applyAlignment="1" applyProtection="1">
      <alignment/>
      <protection hidden="1"/>
    </xf>
    <xf numFmtId="165" fontId="0" fillId="5" borderId="13" xfId="0" applyFont="1" applyBorder="1" applyAlignment="1" applyProtection="1">
      <alignment/>
      <protection hidden="1"/>
    </xf>
    <xf numFmtId="164" fontId="0" fillId="5" borderId="13" xfId="0" applyFont="1" applyBorder="1" applyAlignment="1" applyProtection="1">
      <alignment horizontal="center"/>
      <protection hidden="1"/>
    </xf>
    <xf numFmtId="164" fontId="0" fillId="5" borderId="16" xfId="0" applyFont="1" applyBorder="1" applyAlignment="1" applyProtection="1">
      <alignment/>
      <protection hidden="1"/>
    </xf>
    <xf numFmtId="164" fontId="0" fillId="5" borderId="13" xfId="0" applyFont="1" applyBorder="1" applyAlignment="1" applyProtection="1">
      <alignment wrapText="1"/>
      <protection hidden="1"/>
    </xf>
    <xf numFmtId="171" fontId="0" fillId="0" borderId="0" xfId="0" applyAlignment="1" applyProtection="1">
      <alignment vertical="top"/>
      <protection hidden="1"/>
    </xf>
    <xf numFmtId="167" fontId="0" fillId="0" borderId="0" xfId="0" applyAlignment="1" applyProtection="1">
      <alignment vertical="top"/>
      <protection hidden="1"/>
    </xf>
    <xf numFmtId="164" fontId="2" fillId="3" borderId="26" xfId="0" applyFont="1" applyBorder="1" applyAlignment="1" applyProtection="1">
      <alignment vertical="top"/>
      <protection hidden="1"/>
    </xf>
    <xf numFmtId="165" fontId="2" fillId="3" borderId="9" xfId="0" applyFont="1" applyBorder="1" applyAlignment="1" applyProtection="1">
      <alignment vertical="top"/>
      <protection hidden="1"/>
    </xf>
    <xf numFmtId="165" fontId="2" fillId="3" borderId="9" xfId="0" applyFont="1" applyBorder="1" applyAlignment="1" applyProtection="1">
      <alignment horizontal="left" vertical="top" wrapText="1"/>
      <protection hidden="1"/>
    </xf>
    <xf numFmtId="164" fontId="2" fillId="3" borderId="9" xfId="0" applyFont="1" applyBorder="1" applyAlignment="1" applyProtection="1">
      <alignment horizontal="center" vertical="top" shrinkToFit="1"/>
      <protection hidden="1"/>
    </xf>
    <xf numFmtId="171" fontId="2" fillId="3" borderId="9" xfId="0" applyFont="1" applyBorder="1" applyAlignment="1" applyProtection="1">
      <alignment vertical="top" shrinkToFit="1"/>
      <protection hidden="1"/>
    </xf>
    <xf numFmtId="167" fontId="2" fillId="3" borderId="9" xfId="0" applyFont="1" applyBorder="1" applyAlignment="1" applyProtection="1">
      <alignment vertical="top" shrinkToFit="1"/>
      <protection hidden="1"/>
    </xf>
    <xf numFmtId="167" fontId="2" fillId="3" borderId="27" xfId="0" applyFont="1" applyBorder="1" applyAlignment="1" applyProtection="1">
      <alignment vertical="top" shrinkToFit="1"/>
      <protection hidden="1"/>
    </xf>
    <xf numFmtId="167" fontId="2" fillId="3" borderId="0" xfId="0" applyFont="1" applyBorder="1" applyAlignment="1" applyProtection="1">
      <alignment vertical="top" shrinkToFit="1"/>
      <protection hidden="1"/>
    </xf>
    <xf numFmtId="164" fontId="12" fillId="0" borderId="28" xfId="0" applyFont="1" applyBorder="1" applyAlignment="1" applyProtection="1">
      <alignment vertical="top"/>
      <protection hidden="1"/>
    </xf>
    <xf numFmtId="165" fontId="12" fillId="0" borderId="29" xfId="0" applyFont="1" applyBorder="1" applyAlignment="1" applyProtection="1">
      <alignment vertical="top"/>
      <protection hidden="1"/>
    </xf>
    <xf numFmtId="165" fontId="12" fillId="0" borderId="29" xfId="0" applyFont="1" applyBorder="1" applyAlignment="1" applyProtection="1">
      <alignment horizontal="left" vertical="top" wrapText="1"/>
      <protection hidden="1"/>
    </xf>
    <xf numFmtId="164" fontId="12" fillId="0" borderId="29" xfId="0" applyFont="1" applyBorder="1" applyAlignment="1" applyProtection="1">
      <alignment horizontal="center" vertical="top" shrinkToFit="1"/>
      <protection hidden="1"/>
    </xf>
    <xf numFmtId="171" fontId="12" fillId="0" borderId="29" xfId="0" applyFont="1" applyBorder="1" applyAlignment="1" applyProtection="1">
      <alignment vertical="top" shrinkToFit="1"/>
      <protection hidden="1"/>
    </xf>
    <xf numFmtId="167" fontId="12" fillId="4" borderId="29" xfId="0" applyFont="1" applyBorder="1" applyAlignment="1" applyProtection="1">
      <alignment vertical="top" shrinkToFit="1"/>
      <protection hidden="1"/>
    </xf>
    <xf numFmtId="167" fontId="12" fillId="0" borderId="29" xfId="0" applyFont="1" applyBorder="1" applyAlignment="1" applyProtection="1">
      <alignment vertical="top" shrinkToFit="1"/>
      <protection hidden="1"/>
    </xf>
    <xf numFmtId="167" fontId="12" fillId="0" borderId="30" xfId="0" applyFont="1" applyBorder="1" applyAlignment="1" applyProtection="1">
      <alignment vertical="top" shrinkToFit="1"/>
      <protection hidden="1"/>
    </xf>
    <xf numFmtId="167" fontId="12" fillId="0" borderId="0" xfId="0" applyFont="1" applyBorder="1" applyAlignment="1" applyProtection="1">
      <alignment vertical="top" shrinkToFit="1"/>
      <protection hidden="1"/>
    </xf>
    <xf numFmtId="164" fontId="12" fillId="0" borderId="0" xfId="0" applyFont="1" applyAlignment="1" applyProtection="1">
      <alignment/>
      <protection hidden="1"/>
    </xf>
    <xf numFmtId="164" fontId="12" fillId="0" borderId="0" xfId="0" applyFont="1" applyBorder="1" applyAlignment="1" applyProtection="1">
      <alignment vertical="top"/>
      <protection hidden="1"/>
    </xf>
    <xf numFmtId="165" fontId="12" fillId="0" borderId="0" xfId="0" applyFont="1" applyBorder="1" applyAlignment="1" applyProtection="1">
      <alignment vertical="top"/>
      <protection hidden="1"/>
    </xf>
    <xf numFmtId="171" fontId="13" fillId="0" borderId="0" xfId="0" applyFont="1" applyBorder="1" applyAlignment="1" applyProtection="1">
      <alignment horizontal="left" vertical="top" wrapText="1"/>
      <protection hidden="1"/>
    </xf>
    <xf numFmtId="171" fontId="13" fillId="0" borderId="0" xfId="0" applyFont="1" applyBorder="1" applyAlignment="1" applyProtection="1">
      <alignment horizontal="center" vertical="top" wrapText="1" shrinkToFit="1"/>
      <protection hidden="1"/>
    </xf>
    <xf numFmtId="171" fontId="13" fillId="0" borderId="0" xfId="0" applyFont="1" applyBorder="1" applyAlignment="1" applyProtection="1">
      <alignment vertical="top" wrapText="1" shrinkToFit="1"/>
      <protection hidden="1"/>
    </xf>
    <xf numFmtId="165" fontId="0" fillId="0" borderId="0" xfId="0" applyAlignment="1" applyProtection="1">
      <alignment horizontal="left" vertical="top" wrapText="1"/>
      <protection hidden="1"/>
    </xf>
    <xf numFmtId="164" fontId="2" fillId="3" borderId="16" xfId="0" applyFont="1" applyBorder="1" applyAlignment="1" applyProtection="1">
      <alignment vertical="top"/>
      <protection hidden="1"/>
    </xf>
    <xf numFmtId="165" fontId="2" fillId="3" borderId="12" xfId="0" applyFont="1" applyBorder="1" applyAlignment="1" applyProtection="1">
      <alignment vertical="top"/>
      <protection hidden="1"/>
    </xf>
    <xf numFmtId="165" fontId="2" fillId="3" borderId="12" xfId="0" applyFont="1" applyBorder="1" applyAlignment="1" applyProtection="1">
      <alignment horizontal="left" vertical="top" wrapText="1"/>
      <protection hidden="1"/>
    </xf>
    <xf numFmtId="164" fontId="2" fillId="3" borderId="12" xfId="0" applyFont="1" applyBorder="1" applyAlignment="1" applyProtection="1">
      <alignment horizontal="center" vertical="top"/>
      <protection hidden="1"/>
    </xf>
    <xf numFmtId="164" fontId="2" fillId="3" borderId="12" xfId="0" applyFont="1" applyBorder="1" applyAlignment="1" applyProtection="1">
      <alignment vertical="top"/>
      <protection hidden="1"/>
    </xf>
    <xf numFmtId="167" fontId="2" fillId="3" borderId="25" xfId="0" applyFont="1" applyBorder="1" applyAlignment="1" applyProtection="1">
      <alignment vertical="top"/>
      <protection hidden="1"/>
    </xf>
    <xf numFmtId="164" fontId="0" fillId="0" borderId="0" xfId="0" applyFont="1" applyBorder="1" applyAlignment="1" applyProtection="1">
      <alignment vertical="top"/>
      <protection hidden="1"/>
    </xf>
    <xf numFmtId="164" fontId="0" fillId="4" borderId="13" xfId="0" applyBorder="1" applyAlignment="1" applyProtection="1">
      <alignment vertical="top" wrapText="1"/>
      <protection hidden="1"/>
    </xf>
    <xf numFmtId="165" fontId="0" fillId="0" borderId="0" xfId="0" applyAlignment="1" applyProtection="1">
      <alignment horizontal="left" wrapText="1"/>
      <protection hidden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3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BDBDB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D6E1EE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66FF66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UILDpowerS\Templates\Rozpocty\Sablon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  <sheetName val="VzorPolozky"/>
    </sheetNames>
    <sheetDataSet>
      <sheetData sheetId="0"/>
      <sheetData sheetId="1"/>
      <sheetData sheetId="2"/>
    </sheetDataSet>
  </externalBook>
</externalLink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"/>
  <sheetViews>
    <sheetView workbookViewId="0" topLeftCell="A4">
      <selection activeCell="A2" sqref="A2"/>
    </sheetView>
  </sheetViews>
  <sheetFormatPr defaultColWidth="9.00390625" defaultRowHeight="12.75"/>
  <cols>
    <col min="1" max="1025" width="8.625" style="0" customWidth="1"/>
  </cols>
  <sheetData>
    <row r="1" ht="12.75">
      <c r="A1" s="1" t="s">
        <v>0</v>
      </c>
    </row>
    <row r="2" spans="1:7" ht="57.75" customHeight="1">
      <c r="A2" s="2" t="s">
        <v>1</v>
      </c>
      <c r="B2" s="2"/>
      <c r="C2" s="2"/>
      <c r="D2" s="2"/>
      <c r="E2" s="2"/>
      <c r="F2" s="2"/>
      <c r="G2" s="2"/>
    </row>
  </sheetData>
  <mergeCells count="1">
    <mergeCell ref="A2:G2"/>
  </mergeCells>
  <printOptions/>
  <pageMargins left="0.7" right="0.7" top="0.7875" bottom="0.7875" header="0.511805555555555" footer="0.511805555555555"/>
  <pageSetup horizontalDpi="300" verticalDpi="300" orientation="portrait" paperSize="9" copies="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66FF66"/>
  </sheetPr>
  <dimension ref="A1:O57"/>
  <sheetViews>
    <sheetView showGridLines="0" tabSelected="1" zoomScalePageLayoutView="75" workbookViewId="0" topLeftCell="B1">
      <selection activeCell="G26" sqref="G26"/>
    </sheetView>
  </sheetViews>
  <sheetFormatPr defaultColWidth="9.00390625" defaultRowHeight="12.75"/>
  <cols>
    <col min="1" max="1" width="8.375" style="0" hidden="1" customWidth="1"/>
    <col min="2" max="2" width="13.375" style="0" customWidth="1"/>
    <col min="3" max="3" width="7.375" style="3" customWidth="1"/>
    <col min="4" max="4" width="13.00390625" style="3" customWidth="1"/>
    <col min="5" max="5" width="9.75390625" style="3" customWidth="1"/>
    <col min="6" max="6" width="11.75390625" style="0" customWidth="1"/>
    <col min="7" max="9" width="13.00390625" style="0" customWidth="1"/>
    <col min="10" max="10" width="5.625" style="0" customWidth="1"/>
    <col min="11" max="11" width="4.25390625" style="0" customWidth="1"/>
    <col min="12" max="15" width="10.75390625" style="0" customWidth="1"/>
    <col min="16" max="1025" width="9.00390625" style="0" customWidth="1"/>
  </cols>
  <sheetData>
    <row r="1" spans="1:10" ht="33.75" customHeight="1">
      <c r="A1" s="4" t="s">
        <v>2</v>
      </c>
      <c r="B1" s="5" t="s">
        <v>3</v>
      </c>
      <c r="C1" s="5"/>
      <c r="D1" s="5"/>
      <c r="E1" s="5"/>
      <c r="F1" s="5"/>
      <c r="G1" s="5"/>
      <c r="H1" s="5"/>
      <c r="I1" s="5"/>
      <c r="J1" s="5"/>
    </row>
    <row r="2" spans="1:15" ht="36" customHeight="1">
      <c r="A2" s="6"/>
      <c r="B2" s="7" t="s">
        <v>4</v>
      </c>
      <c r="C2" s="8"/>
      <c r="D2" s="9" t="s">
        <v>5</v>
      </c>
      <c r="E2" s="10" t="s">
        <v>6</v>
      </c>
      <c r="F2" s="10"/>
      <c r="G2" s="10"/>
      <c r="H2" s="10"/>
      <c r="I2" s="10"/>
      <c r="J2" s="10"/>
      <c r="O2" s="11"/>
    </row>
    <row r="3" spans="1:10" ht="27" customHeight="1">
      <c r="A3" s="6"/>
      <c r="B3" s="12" t="s">
        <v>7</v>
      </c>
      <c r="C3" s="8"/>
      <c r="D3" s="13" t="s">
        <v>8</v>
      </c>
      <c r="E3" s="14" t="s">
        <v>9</v>
      </c>
      <c r="F3" s="14"/>
      <c r="G3" s="14"/>
      <c r="H3" s="14"/>
      <c r="I3" s="14"/>
      <c r="J3" s="14"/>
    </row>
    <row r="4" spans="1:10" ht="23.25" customHeight="1">
      <c r="A4" s="15">
        <v>573</v>
      </c>
      <c r="B4" s="16" t="s">
        <v>10</v>
      </c>
      <c r="C4" s="17"/>
      <c r="D4" s="18" t="s">
        <v>11</v>
      </c>
      <c r="E4" s="19" t="s">
        <v>12</v>
      </c>
      <c r="F4" s="19"/>
      <c r="G4" s="19"/>
      <c r="H4" s="19"/>
      <c r="I4" s="19"/>
      <c r="J4" s="19"/>
    </row>
    <row r="5" spans="1:10" ht="24" customHeight="1">
      <c r="A5" s="6"/>
      <c r="B5" s="20" t="s">
        <v>13</v>
      </c>
      <c r="D5" s="21" t="s">
        <v>14</v>
      </c>
      <c r="E5" s="21"/>
      <c r="F5" s="21"/>
      <c r="G5" s="21"/>
      <c r="H5" s="22" t="s">
        <v>15</v>
      </c>
      <c r="I5" s="23">
        <v>261718</v>
      </c>
      <c r="J5" s="24"/>
    </row>
    <row r="6" spans="1:10" ht="15.75" customHeight="1">
      <c r="A6" s="6"/>
      <c r="B6" s="25"/>
      <c r="C6" s="26"/>
      <c r="D6" s="27" t="s">
        <v>16</v>
      </c>
      <c r="E6" s="27"/>
      <c r="F6" s="27"/>
      <c r="G6" s="27"/>
      <c r="H6" s="22" t="s">
        <v>17</v>
      </c>
      <c r="I6" s="23"/>
      <c r="J6" s="24"/>
    </row>
    <row r="7" spans="1:10" ht="15.75" customHeight="1">
      <c r="A7" s="6"/>
      <c r="B7" s="28"/>
      <c r="C7" s="29"/>
      <c r="D7" s="30" t="s">
        <v>18</v>
      </c>
      <c r="E7" s="30"/>
      <c r="F7" s="30"/>
      <c r="G7" s="30"/>
      <c r="H7" s="31"/>
      <c r="I7" s="32"/>
      <c r="J7" s="33"/>
    </row>
    <row r="8" spans="1:10" ht="24" customHeight="1" hidden="1">
      <c r="A8" s="6"/>
      <c r="B8" s="20" t="s">
        <v>19</v>
      </c>
      <c r="D8" s="34"/>
      <c r="H8" s="22" t="s">
        <v>15</v>
      </c>
      <c r="I8" s="23"/>
      <c r="J8" s="24"/>
    </row>
    <row r="9" spans="1:10" ht="15.75" customHeight="1" hidden="1">
      <c r="A9" s="6"/>
      <c r="B9" s="6"/>
      <c r="D9" s="34"/>
      <c r="H9" s="22" t="s">
        <v>17</v>
      </c>
      <c r="I9" s="23"/>
      <c r="J9" s="24"/>
    </row>
    <row r="10" spans="1:10" ht="15.75" customHeight="1" hidden="1">
      <c r="A10" s="6"/>
      <c r="B10" s="35"/>
      <c r="C10" s="29"/>
      <c r="D10" s="30"/>
      <c r="E10" s="36"/>
      <c r="F10" s="31"/>
      <c r="G10" s="37"/>
      <c r="H10" s="37"/>
      <c r="I10" s="38"/>
      <c r="J10" s="33"/>
    </row>
    <row r="11" spans="1:10" ht="24" customHeight="1">
      <c r="A11" s="6"/>
      <c r="B11" s="20" t="s">
        <v>20</v>
      </c>
      <c r="D11" s="39"/>
      <c r="E11" s="39"/>
      <c r="F11" s="39"/>
      <c r="G11" s="39"/>
      <c r="H11" s="22" t="s">
        <v>15</v>
      </c>
      <c r="I11" s="40"/>
      <c r="J11" s="24"/>
    </row>
    <row r="12" spans="1:10" ht="15.75" customHeight="1">
      <c r="A12" s="6"/>
      <c r="B12" s="25"/>
      <c r="C12" s="26"/>
      <c r="D12" s="41"/>
      <c r="E12" s="41"/>
      <c r="F12" s="41"/>
      <c r="G12" s="41"/>
      <c r="H12" s="22" t="s">
        <v>17</v>
      </c>
      <c r="I12" s="40"/>
      <c r="J12" s="24"/>
    </row>
    <row r="13" spans="1:10" ht="15.75" customHeight="1">
      <c r="A13" s="6"/>
      <c r="B13" s="28"/>
      <c r="C13" s="29"/>
      <c r="D13" s="42"/>
      <c r="E13" s="43"/>
      <c r="F13" s="43"/>
      <c r="G13" s="43"/>
      <c r="H13" s="44"/>
      <c r="I13" s="32"/>
      <c r="J13" s="33"/>
    </row>
    <row r="14" spans="1:10" ht="24" customHeight="1">
      <c r="A14" s="6"/>
      <c r="B14" s="45" t="s">
        <v>21</v>
      </c>
      <c r="C14" s="46"/>
      <c r="D14" s="21" t="s">
        <v>22</v>
      </c>
      <c r="E14" s="21"/>
      <c r="F14" s="47"/>
      <c r="G14" s="47"/>
      <c r="H14" s="48"/>
      <c r="I14" s="47"/>
      <c r="J14" s="49"/>
    </row>
    <row r="15" spans="1:10" ht="32.25" customHeight="1">
      <c r="A15" s="6"/>
      <c r="B15" s="35" t="s">
        <v>23</v>
      </c>
      <c r="C15" s="50"/>
      <c r="D15" s="51"/>
      <c r="E15" s="52"/>
      <c r="F15" s="52"/>
      <c r="G15" s="53"/>
      <c r="H15" s="53"/>
      <c r="I15" s="54" t="s">
        <v>24</v>
      </c>
      <c r="J15" s="54"/>
    </row>
    <row r="16" spans="1:10" ht="23.25" customHeight="1">
      <c r="A16" s="55" t="s">
        <v>25</v>
      </c>
      <c r="B16" s="56" t="s">
        <v>25</v>
      </c>
      <c r="C16" s="57"/>
      <c r="D16" s="58"/>
      <c r="E16" s="59"/>
      <c r="F16" s="59"/>
      <c r="G16" s="59"/>
      <c r="H16" s="59"/>
      <c r="I16" s="60">
        <f>SUMIF(F49:F53,A16,I49:I53)+SUMIF(F49:F53,"PSU",I49:I53)</f>
        <v>0</v>
      </c>
      <c r="J16" s="60"/>
    </row>
    <row r="17" spans="1:10" ht="23.25" customHeight="1">
      <c r="A17" s="55" t="s">
        <v>26</v>
      </c>
      <c r="B17" s="56" t="s">
        <v>26</v>
      </c>
      <c r="C17" s="57"/>
      <c r="D17" s="58"/>
      <c r="E17" s="59"/>
      <c r="F17" s="59"/>
      <c r="G17" s="59"/>
      <c r="H17" s="59"/>
      <c r="I17" s="60">
        <f>SUMIF(F49:F53,A17,I49:I53)</f>
        <v>0</v>
      </c>
      <c r="J17" s="60"/>
    </row>
    <row r="18" spans="1:10" ht="23.25" customHeight="1">
      <c r="A18" s="55" t="s">
        <v>27</v>
      </c>
      <c r="B18" s="56" t="s">
        <v>27</v>
      </c>
      <c r="C18" s="57"/>
      <c r="D18" s="58"/>
      <c r="E18" s="59"/>
      <c r="F18" s="59"/>
      <c r="G18" s="59"/>
      <c r="H18" s="59"/>
      <c r="I18" s="60">
        <f>SUMIF(F49:F53,A18,I49:I53)</f>
        <v>0</v>
      </c>
      <c r="J18" s="60"/>
    </row>
    <row r="19" spans="1:10" ht="23.25" customHeight="1">
      <c r="A19" s="55" t="s">
        <v>28</v>
      </c>
      <c r="B19" s="56" t="s">
        <v>29</v>
      </c>
      <c r="C19" s="57"/>
      <c r="D19" s="58"/>
      <c r="E19" s="59"/>
      <c r="F19" s="59"/>
      <c r="G19" s="59"/>
      <c r="H19" s="59"/>
      <c r="I19" s="60">
        <f>SUMIF(F49:F53,A19,I49:I53)</f>
        <v>0</v>
      </c>
      <c r="J19" s="60"/>
    </row>
    <row r="20" spans="1:10" ht="23.25" customHeight="1">
      <c r="A20" s="55" t="s">
        <v>30</v>
      </c>
      <c r="B20" s="56" t="s">
        <v>31</v>
      </c>
      <c r="C20" s="57"/>
      <c r="D20" s="58"/>
      <c r="E20" s="59"/>
      <c r="F20" s="59"/>
      <c r="G20" s="59"/>
      <c r="H20" s="59"/>
      <c r="I20" s="60">
        <f>SUMIF(F49:F53,A20,I49:I53)</f>
        <v>0</v>
      </c>
      <c r="J20" s="60"/>
    </row>
    <row r="21" spans="1:10" ht="23.25" customHeight="1">
      <c r="A21" s="6"/>
      <c r="B21" s="61" t="s">
        <v>24</v>
      </c>
      <c r="C21" s="62"/>
      <c r="D21" s="63"/>
      <c r="E21" s="64"/>
      <c r="F21" s="64"/>
      <c r="G21" s="64"/>
      <c r="H21" s="64"/>
      <c r="I21" s="65">
        <f>SUM(I16:J20)</f>
        <v>0</v>
      </c>
      <c r="J21" s="65"/>
    </row>
    <row r="22" spans="1:10" ht="33" customHeight="1">
      <c r="A22" s="6"/>
      <c r="B22" s="66" t="s">
        <v>32</v>
      </c>
      <c r="C22" s="57"/>
      <c r="D22" s="58"/>
      <c r="E22" s="67"/>
      <c r="F22" s="68"/>
      <c r="G22" s="69"/>
      <c r="H22" s="69"/>
      <c r="I22" s="69"/>
      <c r="J22" s="70"/>
    </row>
    <row r="23" spans="1:10" ht="23.25" customHeight="1">
      <c r="A23" s="6">
        <f>ZakladDPHSni*SazbaDPH1/100</f>
        <v>0</v>
      </c>
      <c r="B23" s="56" t="s">
        <v>33</v>
      </c>
      <c r="C23" s="57"/>
      <c r="D23" s="58"/>
      <c r="E23" s="71">
        <v>15</v>
      </c>
      <c r="F23" s="68" t="s">
        <v>34</v>
      </c>
      <c r="G23" s="72">
        <f>ZakladDPHSniVypocet</f>
        <v>0</v>
      </c>
      <c r="H23" s="72"/>
      <c r="I23" s="72"/>
      <c r="J23" s="70" t="str">
        <f>Mena</f>
        <v>CZK</v>
      </c>
    </row>
    <row r="24" spans="1:10" ht="23.25" customHeight="1">
      <c r="A24" s="6">
        <f>(A23-INT(A23))*100</f>
        <v>0</v>
      </c>
      <c r="B24" s="56" t="s">
        <v>35</v>
      </c>
      <c r="C24" s="57"/>
      <c r="D24" s="58"/>
      <c r="E24" s="71">
        <f>SazbaDPH1</f>
        <v>15</v>
      </c>
      <c r="F24" s="68" t="s">
        <v>34</v>
      </c>
      <c r="G24" s="73">
        <f>A23</f>
        <v>0</v>
      </c>
      <c r="H24" s="73"/>
      <c r="I24" s="73"/>
      <c r="J24" s="70" t="str">
        <f>Mena</f>
        <v>CZK</v>
      </c>
    </row>
    <row r="25" spans="1:10" ht="23.25" customHeight="1">
      <c r="A25" s="6">
        <f>ZakladDPHZakl*SazbaDPH2/100</f>
        <v>0</v>
      </c>
      <c r="B25" s="56" t="s">
        <v>36</v>
      </c>
      <c r="C25" s="57"/>
      <c r="D25" s="58"/>
      <c r="E25" s="71">
        <v>21</v>
      </c>
      <c r="F25" s="68" t="s">
        <v>34</v>
      </c>
      <c r="G25" s="72">
        <f>ZakladDPHZaklVypocet</f>
        <v>0</v>
      </c>
      <c r="H25" s="72"/>
      <c r="I25" s="72"/>
      <c r="J25" s="70" t="str">
        <f>Mena</f>
        <v>CZK</v>
      </c>
    </row>
    <row r="26" spans="1:10" ht="23.25" customHeight="1">
      <c r="A26" s="6">
        <f>(A25-INT(A25))*100</f>
        <v>0</v>
      </c>
      <c r="B26" s="74" t="s">
        <v>37</v>
      </c>
      <c r="C26" s="75"/>
      <c r="D26" s="51"/>
      <c r="E26" s="76">
        <f>SazbaDPH2</f>
        <v>21</v>
      </c>
      <c r="F26" s="77" t="s">
        <v>34</v>
      </c>
      <c r="G26" s="78">
        <f>A25</f>
        <v>0</v>
      </c>
      <c r="H26" s="78"/>
      <c r="I26" s="78"/>
      <c r="J26" s="79" t="str">
        <f>Mena</f>
        <v>CZK</v>
      </c>
    </row>
    <row r="27" spans="1:10" ht="23.25" customHeight="1">
      <c r="A27" s="6">
        <f>ZakladDPHSni+DPHSni+ZakladDPHZakl+DPHZakl</f>
        <v>0</v>
      </c>
      <c r="B27" s="20" t="s">
        <v>38</v>
      </c>
      <c r="C27" s="80"/>
      <c r="D27" s="81"/>
      <c r="E27" s="80"/>
      <c r="F27" s="82"/>
      <c r="G27" s="83">
        <f>CenaCelkem-(ZakladDPHSni+DPHSni+ZakladDPHZakl+DPHZakl)</f>
        <v>0</v>
      </c>
      <c r="H27" s="83"/>
      <c r="I27" s="83"/>
      <c r="J27" s="84" t="str">
        <f>Mena</f>
        <v>CZK</v>
      </c>
    </row>
    <row r="28" spans="1:10" ht="27.75" customHeight="1" hidden="1">
      <c r="A28" s="6"/>
      <c r="B28" s="85" t="s">
        <v>39</v>
      </c>
      <c r="C28" s="86"/>
      <c r="D28" s="86"/>
      <c r="E28" s="87"/>
      <c r="F28" s="88"/>
      <c r="G28" s="89">
        <f>ZakladDPHSniVypocet+ZakladDPHZaklVypocet</f>
        <v>0</v>
      </c>
      <c r="H28" s="89"/>
      <c r="I28" s="89"/>
      <c r="J28" s="90" t="str">
        <f>Mena</f>
        <v>CZK</v>
      </c>
    </row>
    <row r="29" spans="1:10" ht="27.75" customHeight="1">
      <c r="A29" s="6">
        <f>(A27-INT(A27))*100</f>
        <v>0</v>
      </c>
      <c r="B29" s="85" t="s">
        <v>40</v>
      </c>
      <c r="C29" s="91"/>
      <c r="D29" s="91"/>
      <c r="E29" s="91"/>
      <c r="F29" s="92"/>
      <c r="G29" s="93">
        <f>A27</f>
        <v>0</v>
      </c>
      <c r="H29" s="93"/>
      <c r="I29" s="93"/>
      <c r="J29" s="94" t="s">
        <v>41</v>
      </c>
    </row>
    <row r="30" spans="1:10" ht="12.75" customHeight="1">
      <c r="A30" s="6"/>
      <c r="B30" s="6"/>
      <c r="J30" s="95"/>
    </row>
    <row r="31" spans="1:10" ht="30" customHeight="1">
      <c r="A31" s="6"/>
      <c r="B31" s="6"/>
      <c r="J31" s="95"/>
    </row>
    <row r="32" spans="1:10" ht="18.75" customHeight="1">
      <c r="A32" s="6"/>
      <c r="B32" s="96"/>
      <c r="C32" s="97" t="s">
        <v>42</v>
      </c>
      <c r="D32" s="98"/>
      <c r="E32" s="98"/>
      <c r="F32" s="99" t="s">
        <v>43</v>
      </c>
      <c r="G32" s="100"/>
      <c r="H32" s="101"/>
      <c r="I32" s="100"/>
      <c r="J32" s="95"/>
    </row>
    <row r="33" spans="1:10" ht="47.25" customHeight="1">
      <c r="A33" s="6"/>
      <c r="B33" s="6"/>
      <c r="J33" s="95"/>
    </row>
    <row r="34" spans="1:10" s="1" customFormat="1" ht="18.75" customHeight="1">
      <c r="A34" s="102"/>
      <c r="B34" s="102"/>
      <c r="C34" s="103"/>
      <c r="D34" s="104"/>
      <c r="E34" s="104"/>
      <c r="G34" s="105"/>
      <c r="H34" s="105"/>
      <c r="I34" s="105"/>
      <c r="J34" s="106"/>
    </row>
    <row r="35" spans="1:10" ht="12.75" customHeight="1">
      <c r="A35" s="6"/>
      <c r="B35" s="6"/>
      <c r="D35" s="107" t="s">
        <v>44</v>
      </c>
      <c r="E35" s="107"/>
      <c r="H35" s="108" t="s">
        <v>45</v>
      </c>
      <c r="J35" s="95"/>
    </row>
    <row r="36" spans="1:10" ht="13.5" customHeight="1">
      <c r="A36" s="109"/>
      <c r="B36" s="109"/>
      <c r="C36" s="110"/>
      <c r="D36" s="110"/>
      <c r="E36" s="110"/>
      <c r="F36" s="111"/>
      <c r="G36" s="111"/>
      <c r="H36" s="111"/>
      <c r="I36" s="111"/>
      <c r="J36" s="112"/>
    </row>
    <row r="37" spans="2:10" ht="27" customHeight="1" hidden="1">
      <c r="B37" s="113" t="s">
        <v>46</v>
      </c>
      <c r="C37" s="114"/>
      <c r="D37" s="114"/>
      <c r="E37" s="114"/>
      <c r="F37" s="115"/>
      <c r="G37" s="115"/>
      <c r="H37" s="115"/>
      <c r="I37" s="115"/>
      <c r="J37" s="116"/>
    </row>
    <row r="38" spans="1:10" ht="25.5" customHeight="1" hidden="1">
      <c r="A38" s="117" t="s">
        <v>47</v>
      </c>
      <c r="B38" s="118" t="s">
        <v>48</v>
      </c>
      <c r="C38" s="119" t="s">
        <v>49</v>
      </c>
      <c r="D38" s="119"/>
      <c r="E38" s="119"/>
      <c r="F38" s="120" t="str">
        <f>B23</f>
        <v>Základ pro sníženou DPH</v>
      </c>
      <c r="G38" s="120" t="str">
        <f>B25</f>
        <v>Základ pro základní DPH</v>
      </c>
      <c r="H38" s="121" t="s">
        <v>50</v>
      </c>
      <c r="I38" s="121" t="s">
        <v>51</v>
      </c>
      <c r="J38" s="122" t="s">
        <v>34</v>
      </c>
    </row>
    <row r="39" spans="1:10" ht="25.5" customHeight="1" hidden="1">
      <c r="A39" s="117">
        <v>1</v>
      </c>
      <c r="B39" s="123" t="s">
        <v>52</v>
      </c>
      <c r="C39" s="124"/>
      <c r="D39" s="124"/>
      <c r="E39" s="124"/>
      <c r="F39" s="125">
        <f>'01 4 Pol'!AE37</f>
        <v>0</v>
      </c>
      <c r="G39" s="126">
        <f>'01 4 Pol'!AF37</f>
        <v>0</v>
      </c>
      <c r="H39" s="127">
        <f>(F39*SazbaDPH1/100)+(G39*SazbaDPH2/100)</f>
        <v>0</v>
      </c>
      <c r="I39" s="127">
        <f>F39+G39+H39</f>
        <v>0</v>
      </c>
      <c r="J39" s="128" t="str">
        <f>IF(CenaCelkemVypocet=0,"",I39/CenaCelkemVypocet*100)</f>
        <v/>
      </c>
    </row>
    <row r="40" spans="1:10" ht="25.5" customHeight="1" hidden="1">
      <c r="A40" s="117">
        <v>2</v>
      </c>
      <c r="B40" s="129" t="s">
        <v>8</v>
      </c>
      <c r="C40" s="130" t="s">
        <v>53</v>
      </c>
      <c r="D40" s="130"/>
      <c r="E40" s="130"/>
      <c r="F40" s="131">
        <f>'01 4 Pol'!AE37</f>
        <v>0</v>
      </c>
      <c r="G40" s="132">
        <f>'01 4 Pol'!AF37</f>
        <v>0</v>
      </c>
      <c r="H40" s="132">
        <f>(F40*SazbaDPH1/100)+(G40*SazbaDPH2/100)</f>
        <v>0</v>
      </c>
      <c r="I40" s="132">
        <f>F40+G40+H40</f>
        <v>0</v>
      </c>
      <c r="J40" s="133" t="str">
        <f>IF(CenaCelkemVypocet=0,"",I40/CenaCelkemVypocet*100)</f>
        <v/>
      </c>
    </row>
    <row r="41" spans="1:10" ht="25.5" customHeight="1" hidden="1">
      <c r="A41" s="117">
        <v>3</v>
      </c>
      <c r="B41" s="134" t="s">
        <v>54</v>
      </c>
      <c r="C41" s="124" t="s">
        <v>12</v>
      </c>
      <c r="D41" s="124"/>
      <c r="E41" s="124"/>
      <c r="F41" s="135">
        <f>'01 4 Pol'!AE37</f>
        <v>0</v>
      </c>
      <c r="G41" s="127">
        <f>'01 4 Pol'!AF37</f>
        <v>0</v>
      </c>
      <c r="H41" s="127">
        <f>(F41*SazbaDPH1/100)+(G41*SazbaDPH2/100)</f>
        <v>0</v>
      </c>
      <c r="I41" s="127">
        <f>F41+G41+H41</f>
        <v>0</v>
      </c>
      <c r="J41" s="128" t="str">
        <f>IF(CenaCelkemVypocet=0,"",I41/CenaCelkemVypocet*100)</f>
        <v/>
      </c>
    </row>
    <row r="42" spans="1:10" ht="25.5" customHeight="1" hidden="1">
      <c r="A42" s="117"/>
      <c r="B42" s="136" t="s">
        <v>55</v>
      </c>
      <c r="C42" s="136"/>
      <c r="D42" s="136"/>
      <c r="E42" s="136"/>
      <c r="F42" s="137">
        <f>SUMIF(A39:A41,"=1",F39:F41)</f>
        <v>0</v>
      </c>
      <c r="G42" s="138">
        <f>SUMIF(A39:A41,"=1",G39:G41)</f>
        <v>0</v>
      </c>
      <c r="H42" s="138">
        <f>SUMIF(A39:A41,"=1",H39:H41)</f>
        <v>0</v>
      </c>
      <c r="I42" s="138">
        <f>SUMIF(A39:A41,"=1",I39:I41)</f>
        <v>0</v>
      </c>
      <c r="J42" s="139">
        <f>SUMIF(A39:A41,"=1",J39:J41)</f>
        <v>0</v>
      </c>
    </row>
    <row r="46" ht="15.75">
      <c r="B46" s="140" t="s">
        <v>56</v>
      </c>
    </row>
    <row r="48" spans="1:10" ht="25.5" customHeight="1">
      <c r="A48" s="141"/>
      <c r="B48" s="142" t="s">
        <v>48</v>
      </c>
      <c r="C48" s="142" t="s">
        <v>49</v>
      </c>
      <c r="D48" s="143"/>
      <c r="E48" s="143"/>
      <c r="F48" s="144" t="s">
        <v>57</v>
      </c>
      <c r="G48" s="144"/>
      <c r="H48" s="144"/>
      <c r="I48" s="144" t="s">
        <v>24</v>
      </c>
      <c r="J48" s="144" t="s">
        <v>34</v>
      </c>
    </row>
    <row r="49" spans="1:10" ht="36.75" customHeight="1">
      <c r="A49" s="145"/>
      <c r="B49" s="146" t="s">
        <v>58</v>
      </c>
      <c r="C49" s="147" t="s">
        <v>59</v>
      </c>
      <c r="D49" s="147"/>
      <c r="E49" s="147"/>
      <c r="F49" s="148" t="s">
        <v>25</v>
      </c>
      <c r="G49" s="149"/>
      <c r="H49" s="149"/>
      <c r="I49" s="149">
        <f>'01 4 Pol'!G8</f>
        <v>0</v>
      </c>
      <c r="J49" s="150" t="str">
        <f>IF(I54=0,"",I49/I54*100)</f>
        <v/>
      </c>
    </row>
    <row r="50" spans="1:10" ht="36.75" customHeight="1">
      <c r="A50" s="145"/>
      <c r="B50" s="146" t="s">
        <v>60</v>
      </c>
      <c r="C50" s="147" t="s">
        <v>61</v>
      </c>
      <c r="D50" s="147"/>
      <c r="E50" s="147"/>
      <c r="F50" s="148" t="s">
        <v>25</v>
      </c>
      <c r="G50" s="149"/>
      <c r="H50" s="149"/>
      <c r="I50" s="149">
        <f>'01 4 Pol'!G14</f>
        <v>0</v>
      </c>
      <c r="J50" s="150" t="str">
        <f>IF(I54=0,"",I50/I54*100)</f>
        <v/>
      </c>
    </row>
    <row r="51" spans="1:10" ht="36.75" customHeight="1">
      <c r="A51" s="145"/>
      <c r="B51" s="146" t="s">
        <v>62</v>
      </c>
      <c r="C51" s="147" t="s">
        <v>63</v>
      </c>
      <c r="D51" s="147"/>
      <c r="E51" s="147"/>
      <c r="F51" s="148" t="s">
        <v>25</v>
      </c>
      <c r="G51" s="149"/>
      <c r="H51" s="149"/>
      <c r="I51" s="149">
        <f>'01 4 Pol'!G17</f>
        <v>0</v>
      </c>
      <c r="J51" s="150" t="str">
        <f>IF(I54=0,"",I51/I54*100)</f>
        <v/>
      </c>
    </row>
    <row r="52" spans="1:10" ht="36.75" customHeight="1">
      <c r="A52" s="145"/>
      <c r="B52" s="146" t="s">
        <v>64</v>
      </c>
      <c r="C52" s="147" t="s">
        <v>65</v>
      </c>
      <c r="D52" s="147"/>
      <c r="E52" s="147"/>
      <c r="F52" s="148" t="s">
        <v>25</v>
      </c>
      <c r="G52" s="149"/>
      <c r="H52" s="149"/>
      <c r="I52" s="149">
        <f>'01 4 Pol'!G20</f>
        <v>0</v>
      </c>
      <c r="J52" s="150" t="str">
        <f>IF(I54=0,"",I52/I54*100)</f>
        <v/>
      </c>
    </row>
    <row r="53" spans="1:10" ht="36.75" customHeight="1">
      <c r="A53" s="145"/>
      <c r="B53" s="146" t="s">
        <v>66</v>
      </c>
      <c r="C53" s="147" t="s">
        <v>67</v>
      </c>
      <c r="D53" s="147"/>
      <c r="E53" s="147"/>
      <c r="F53" s="148" t="s">
        <v>26</v>
      </c>
      <c r="G53" s="149"/>
      <c r="H53" s="149"/>
      <c r="I53" s="149">
        <f>'01 4 Pol'!G33</f>
        <v>0</v>
      </c>
      <c r="J53" s="150" t="str">
        <f>IF(I54=0,"",I53/I54*100)</f>
        <v/>
      </c>
    </row>
    <row r="54" spans="1:10" ht="25.5" customHeight="1">
      <c r="A54" s="151"/>
      <c r="B54" s="152" t="s">
        <v>51</v>
      </c>
      <c r="C54" s="153"/>
      <c r="D54" s="154"/>
      <c r="E54" s="154"/>
      <c r="F54" s="155"/>
      <c r="G54" s="156"/>
      <c r="H54" s="156"/>
      <c r="I54" s="156">
        <f>SUM(I49:I53)</f>
        <v>0</v>
      </c>
      <c r="J54" s="157">
        <f>SUM(J49:J53)</f>
        <v>0</v>
      </c>
    </row>
    <row r="55" spans="6:10" ht="12.75">
      <c r="F55" s="158"/>
      <c r="G55" s="158"/>
      <c r="H55" s="158"/>
      <c r="I55" s="158"/>
      <c r="J55" s="159"/>
    </row>
    <row r="56" spans="6:10" ht="12.75">
      <c r="F56" s="158"/>
      <c r="G56" s="158"/>
      <c r="H56" s="158"/>
      <c r="I56" s="158"/>
      <c r="J56" s="159"/>
    </row>
    <row r="57" spans="6:10" ht="12.75">
      <c r="F57" s="158"/>
      <c r="G57" s="158"/>
      <c r="H57" s="158"/>
      <c r="I57" s="158"/>
      <c r="J57" s="159"/>
    </row>
  </sheetData>
  <mergeCells count="51">
    <mergeCell ref="B1:J1"/>
    <mergeCell ref="E2:J2"/>
    <mergeCell ref="E3:J3"/>
    <mergeCell ref="E4:J4"/>
    <mergeCell ref="D5:G5"/>
    <mergeCell ref="D6:G6"/>
    <mergeCell ref="D7:G7"/>
    <mergeCell ref="D11:G11"/>
    <mergeCell ref="D12:G12"/>
    <mergeCell ref="E13:G13"/>
    <mergeCell ref="D14:E14"/>
    <mergeCell ref="E15:F15"/>
    <mergeCell ref="G15:H15"/>
    <mergeCell ref="I15:J15"/>
    <mergeCell ref="E16:F16"/>
    <mergeCell ref="G16:H16"/>
    <mergeCell ref="I16:J16"/>
    <mergeCell ref="E17:F17"/>
    <mergeCell ref="G17:H17"/>
    <mergeCell ref="I17:J17"/>
    <mergeCell ref="E18:F18"/>
    <mergeCell ref="G18:H18"/>
    <mergeCell ref="I18:J18"/>
    <mergeCell ref="E19:F19"/>
    <mergeCell ref="G19:H19"/>
    <mergeCell ref="I19:J19"/>
    <mergeCell ref="E20:F20"/>
    <mergeCell ref="G20:H20"/>
    <mergeCell ref="I20:J20"/>
    <mergeCell ref="E21:F21"/>
    <mergeCell ref="G21:H21"/>
    <mergeCell ref="I21:J21"/>
    <mergeCell ref="G23:I23"/>
    <mergeCell ref="G24:I24"/>
    <mergeCell ref="G25:I25"/>
    <mergeCell ref="G26:I26"/>
    <mergeCell ref="G27:I27"/>
    <mergeCell ref="G28:I28"/>
    <mergeCell ref="G29:I29"/>
    <mergeCell ref="D34:E34"/>
    <mergeCell ref="G34:I34"/>
    <mergeCell ref="D35:E35"/>
    <mergeCell ref="C39:E39"/>
    <mergeCell ref="C40:E40"/>
    <mergeCell ref="C41:E41"/>
    <mergeCell ref="B42:E42"/>
    <mergeCell ref="C49:E49"/>
    <mergeCell ref="C50:E50"/>
    <mergeCell ref="C51:E51"/>
    <mergeCell ref="C52:E52"/>
    <mergeCell ref="C53:E53"/>
  </mergeCells>
  <printOptions/>
  <pageMargins left="0.39375" right="0.196527777777778" top="0.590277777777778" bottom="0.393055555555556" header="0.511805555555555" footer="0.196527777777778"/>
  <pageSetup horizontalDpi="300" verticalDpi="300" orientation="portrait" paperSize="9" copies="1"/>
  <headerFooter>
    <oddFooter>&amp;L&amp;9Zpracováno programem BUILDpower S,  © RTS, a.s.&amp;R&amp;9Stránka &amp;P z &amp;N</oddFooter>
  </headerFooter>
  <rowBreaks count="1" manualBreakCount="1">
    <brk id="36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9966"/>
  </sheetPr>
  <dimension ref="A1:G5"/>
  <sheetViews>
    <sheetView workbookViewId="0" topLeftCell="A1">
      <pane ySplit="7" topLeftCell="A8" activePane="bottomLeft" state="frozen"/>
      <selection pane="topLeft" activeCell="A1" sqref="A1"/>
      <selection pane="bottomLeft" activeCell="I8" sqref="I8"/>
    </sheetView>
  </sheetViews>
  <sheetFormatPr defaultColWidth="9.00390625" defaultRowHeight="12.75"/>
  <cols>
    <col min="1" max="1" width="4.25390625" style="160" customWidth="1"/>
    <col min="2" max="2" width="14.375" style="160" customWidth="1"/>
    <col min="3" max="3" width="38.25390625" style="161" customWidth="1"/>
    <col min="4" max="4" width="4.625" style="160" customWidth="1"/>
    <col min="5" max="5" width="10.625" style="160" customWidth="1"/>
    <col min="6" max="6" width="9.875" style="160" customWidth="1"/>
    <col min="7" max="7" width="12.75390625" style="160" customWidth="1"/>
    <col min="8" max="1025" width="9.125" style="160" customWidth="1"/>
  </cols>
  <sheetData>
    <row r="1" spans="1:7" ht="15.75">
      <c r="A1" s="162" t="s">
        <v>68</v>
      </c>
      <c r="B1" s="162"/>
      <c r="C1" s="162"/>
      <c r="D1" s="162"/>
      <c r="E1" s="162"/>
      <c r="F1" s="162"/>
      <c r="G1" s="162"/>
    </row>
    <row r="2" spans="1:7" ht="24.95" customHeight="1">
      <c r="A2" s="163" t="s">
        <v>69</v>
      </c>
      <c r="B2" s="164"/>
      <c r="C2" s="165"/>
      <c r="D2" s="165"/>
      <c r="E2" s="165"/>
      <c r="F2" s="165"/>
      <c r="G2" s="165"/>
    </row>
    <row r="3" spans="1:7" ht="24.95" customHeight="1">
      <c r="A3" s="163" t="s">
        <v>70</v>
      </c>
      <c r="B3" s="164"/>
      <c r="C3" s="165"/>
      <c r="D3" s="165"/>
      <c r="E3" s="165"/>
      <c r="F3" s="165"/>
      <c r="G3" s="165"/>
    </row>
    <row r="4" spans="1:7" ht="24.95" customHeight="1">
      <c r="A4" s="163" t="s">
        <v>71</v>
      </c>
      <c r="B4" s="164"/>
      <c r="C4" s="165"/>
      <c r="D4" s="165"/>
      <c r="E4" s="165"/>
      <c r="F4" s="165"/>
      <c r="G4" s="165"/>
    </row>
    <row r="5" spans="2:4" ht="12.75">
      <c r="B5" s="166"/>
      <c r="C5" s="167"/>
      <c r="D5" s="168"/>
    </row>
  </sheetData>
  <mergeCells count="4">
    <mergeCell ref="A1:G1"/>
    <mergeCell ref="C2:G2"/>
    <mergeCell ref="C3:G3"/>
    <mergeCell ref="C4:G4"/>
  </mergeCells>
  <printOptions/>
  <pageMargins left="0.590277777777778" right="0.39375" top="0.590277777777778" bottom="0.984027777777778" header="0.511805555555555" footer="0.511805555555555"/>
  <pageSetup horizontalDpi="300" verticalDpi="300" orientation="portrait" paperSize="9" copies="1"/>
  <headerFooter>
    <oddFooter>&amp;L&amp;9Zpracováno programem BUILDpower S,  © RTS, a.s.&amp;R&amp;"Arial,obyčejné"Strana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BH1047"/>
  <sheetViews>
    <sheetView workbookViewId="0" topLeftCell="A1">
      <pane ySplit="7" topLeftCell="A8" activePane="bottomLeft" state="frozen"/>
      <selection pane="topLeft" activeCell="A1" sqref="A1"/>
      <selection pane="bottomLeft" activeCell="F15" sqref="F15"/>
    </sheetView>
  </sheetViews>
  <sheetFormatPr defaultColWidth="9.00390625" defaultRowHeight="12.75" outlineLevelRow="1"/>
  <cols>
    <col min="1" max="1" width="3.375" style="0" customWidth="1"/>
    <col min="2" max="2" width="12.625" style="169" customWidth="1"/>
    <col min="3" max="3" width="38.25390625" style="169" customWidth="1"/>
    <col min="4" max="4" width="4.875" style="0" customWidth="1"/>
    <col min="5" max="5" width="10.625" style="0" customWidth="1"/>
    <col min="6" max="6" width="9.875" style="0" customWidth="1"/>
    <col min="7" max="7" width="12.75390625" style="0" customWidth="1"/>
    <col min="8" max="11" width="11.50390625" style="0" hidden="1" customWidth="1"/>
    <col min="12" max="13" width="8.625" style="0" customWidth="1"/>
    <col min="14" max="24" width="11.50390625" style="0" hidden="1" customWidth="1"/>
    <col min="25" max="28" width="8.625" style="0" customWidth="1"/>
    <col min="29" max="29" width="11.50390625" style="0" hidden="1" customWidth="1"/>
    <col min="30" max="30" width="8.625" style="0" customWidth="1"/>
    <col min="31" max="41" width="11.50390625" style="0" hidden="1" customWidth="1"/>
    <col min="42" max="1025" width="8.625" style="0" customWidth="1"/>
  </cols>
  <sheetData>
    <row r="1" spans="1:33" ht="15.75" customHeight="1">
      <c r="A1" s="170" t="s">
        <v>68</v>
      </c>
      <c r="B1" s="170"/>
      <c r="C1" s="170"/>
      <c r="D1" s="170"/>
      <c r="E1" s="170"/>
      <c r="F1" s="170"/>
      <c r="G1" s="170"/>
      <c r="AG1" t="s">
        <v>72</v>
      </c>
    </row>
    <row r="2" spans="1:33" ht="24.95" customHeight="1">
      <c r="A2" s="163" t="s">
        <v>69</v>
      </c>
      <c r="B2" s="164" t="s">
        <v>5</v>
      </c>
      <c r="C2" s="171" t="s">
        <v>73</v>
      </c>
      <c r="D2" s="171"/>
      <c r="E2" s="171"/>
      <c r="F2" s="171"/>
      <c r="G2" s="171"/>
      <c r="AG2" t="s">
        <v>74</v>
      </c>
    </row>
    <row r="3" spans="1:33" ht="24.95" customHeight="1">
      <c r="A3" s="163" t="s">
        <v>70</v>
      </c>
      <c r="B3" s="164" t="s">
        <v>8</v>
      </c>
      <c r="C3" s="171" t="s">
        <v>53</v>
      </c>
      <c r="D3" s="171"/>
      <c r="E3" s="171"/>
      <c r="F3" s="171"/>
      <c r="G3" s="171"/>
      <c r="AC3" s="169" t="s">
        <v>74</v>
      </c>
      <c r="AG3" t="s">
        <v>75</v>
      </c>
    </row>
    <row r="4" spans="1:33" ht="24.95" customHeight="1">
      <c r="A4" s="172" t="s">
        <v>71</v>
      </c>
      <c r="B4" s="173" t="s">
        <v>54</v>
      </c>
      <c r="C4" s="174" t="s">
        <v>12</v>
      </c>
      <c r="D4" s="174"/>
      <c r="E4" s="174"/>
      <c r="F4" s="174"/>
      <c r="G4" s="174"/>
      <c r="AG4" t="s">
        <v>76</v>
      </c>
    </row>
    <row r="5" ht="12.75">
      <c r="D5" s="108"/>
    </row>
    <row r="6" spans="1:24" ht="38.25">
      <c r="A6" s="175" t="s">
        <v>77</v>
      </c>
      <c r="B6" s="176" t="s">
        <v>78</v>
      </c>
      <c r="C6" s="176" t="s">
        <v>79</v>
      </c>
      <c r="D6" s="177" t="s">
        <v>80</v>
      </c>
      <c r="E6" s="175" t="s">
        <v>81</v>
      </c>
      <c r="F6" s="178" t="s">
        <v>82</v>
      </c>
      <c r="G6" s="175" t="s">
        <v>24</v>
      </c>
      <c r="H6" s="179" t="s">
        <v>83</v>
      </c>
      <c r="I6" s="179" t="s">
        <v>84</v>
      </c>
      <c r="J6" s="179" t="s">
        <v>85</v>
      </c>
      <c r="K6" s="179" t="s">
        <v>86</v>
      </c>
      <c r="L6" s="179" t="s">
        <v>87</v>
      </c>
      <c r="M6" s="179" t="s">
        <v>88</v>
      </c>
      <c r="N6" s="179" t="s">
        <v>89</v>
      </c>
      <c r="O6" s="179" t="s">
        <v>90</v>
      </c>
      <c r="P6" s="179" t="s">
        <v>91</v>
      </c>
      <c r="Q6" s="179" t="s">
        <v>92</v>
      </c>
      <c r="R6" s="179" t="s">
        <v>93</v>
      </c>
      <c r="S6" s="179" t="s">
        <v>94</v>
      </c>
      <c r="T6" s="179" t="s">
        <v>95</v>
      </c>
      <c r="U6" s="179" t="s">
        <v>96</v>
      </c>
      <c r="V6" s="179" t="s">
        <v>97</v>
      </c>
      <c r="W6" s="179" t="s">
        <v>98</v>
      </c>
      <c r="X6" s="179" t="s">
        <v>99</v>
      </c>
    </row>
    <row r="7" spans="1:24" ht="12.75" hidden="1">
      <c r="A7" s="160"/>
      <c r="B7" s="166"/>
      <c r="C7" s="166"/>
      <c r="D7" s="168"/>
      <c r="E7" s="180"/>
      <c r="F7" s="181"/>
      <c r="G7" s="181"/>
      <c r="H7" s="181"/>
      <c r="I7" s="181"/>
      <c r="J7" s="181"/>
      <c r="K7" s="181"/>
      <c r="L7" s="181"/>
      <c r="M7" s="181"/>
      <c r="N7" s="181"/>
      <c r="O7" s="181"/>
      <c r="P7" s="181"/>
      <c r="Q7" s="181"/>
      <c r="R7" s="181"/>
      <c r="S7" s="181"/>
      <c r="T7" s="181"/>
      <c r="U7" s="181"/>
      <c r="V7" s="181"/>
      <c r="W7" s="181"/>
      <c r="X7" s="181"/>
    </row>
    <row r="8" spans="1:33" ht="12.75">
      <c r="A8" s="182" t="s">
        <v>100</v>
      </c>
      <c r="B8" s="183" t="s">
        <v>58</v>
      </c>
      <c r="C8" s="184" t="s">
        <v>59</v>
      </c>
      <c r="D8" s="185"/>
      <c r="E8" s="186"/>
      <c r="F8" s="187"/>
      <c r="G8" s="187">
        <f>SUMIF(AG9:AG13,"&lt;&gt;NOR",G9:G13)</f>
        <v>0</v>
      </c>
      <c r="H8" s="187"/>
      <c r="I8" s="187">
        <f>SUM(I9:I13)</f>
        <v>0</v>
      </c>
      <c r="J8" s="187"/>
      <c r="K8" s="187">
        <f>SUM(K9:K13)</f>
        <v>0</v>
      </c>
      <c r="L8" s="187"/>
      <c r="M8" s="188">
        <f>SUM(M9:M13)</f>
        <v>0</v>
      </c>
      <c r="N8" s="189"/>
      <c r="O8" s="189">
        <f>SUM(O9:O13)</f>
        <v>0</v>
      </c>
      <c r="P8" s="189"/>
      <c r="Q8" s="189">
        <f>SUM(Q9:Q13)</f>
        <v>0</v>
      </c>
      <c r="R8" s="189"/>
      <c r="S8" s="189"/>
      <c r="T8" s="189"/>
      <c r="U8" s="189"/>
      <c r="V8" s="189">
        <f>SUM(V9:V13)</f>
        <v>1.84</v>
      </c>
      <c r="W8" s="189"/>
      <c r="X8" s="189"/>
      <c r="AG8" t="s">
        <v>101</v>
      </c>
    </row>
    <row r="9" spans="1:60" ht="12.8" outlineLevel="1">
      <c r="A9" s="190">
        <v>1</v>
      </c>
      <c r="B9" s="191" t="s">
        <v>102</v>
      </c>
      <c r="C9" s="192" t="s">
        <v>103</v>
      </c>
      <c r="D9" s="193" t="s">
        <v>104</v>
      </c>
      <c r="E9" s="194">
        <v>5</v>
      </c>
      <c r="F9" s="195"/>
      <c r="G9" s="196">
        <f>ROUND(E9*F9,2)</f>
        <v>0</v>
      </c>
      <c r="H9" s="195"/>
      <c r="I9" s="196">
        <f>ROUND(E9*H9,2)</f>
        <v>0</v>
      </c>
      <c r="J9" s="195"/>
      <c r="K9" s="196">
        <f>ROUND(E9*J9,2)</f>
        <v>0</v>
      </c>
      <c r="L9" s="196">
        <v>21</v>
      </c>
      <c r="M9" s="197">
        <f>G9*(1+L9/100)</f>
        <v>0</v>
      </c>
      <c r="N9" s="198">
        <v>0</v>
      </c>
      <c r="O9" s="198">
        <f>ROUND(E9*N9,2)</f>
        <v>0</v>
      </c>
      <c r="P9" s="198">
        <v>0</v>
      </c>
      <c r="Q9" s="198">
        <f>ROUND(E9*P9,2)</f>
        <v>0</v>
      </c>
      <c r="R9" s="198"/>
      <c r="S9" s="198" t="s">
        <v>105</v>
      </c>
      <c r="T9" s="198" t="s">
        <v>106</v>
      </c>
      <c r="U9" s="198">
        <v>0.242</v>
      </c>
      <c r="V9" s="198">
        <f>ROUND(E9*U9,2)</f>
        <v>1.21</v>
      </c>
      <c r="W9" s="198"/>
      <c r="X9" s="198" t="s">
        <v>107</v>
      </c>
      <c r="Y9" s="199"/>
      <c r="Z9" s="199"/>
      <c r="AA9" s="199"/>
      <c r="AB9" s="199"/>
      <c r="AC9" s="199"/>
      <c r="AD9" s="199"/>
      <c r="AE9" s="199"/>
      <c r="AF9" s="199"/>
      <c r="AG9" s="199" t="s">
        <v>108</v>
      </c>
      <c r="AH9" s="199"/>
      <c r="AI9" s="199"/>
      <c r="AJ9" s="199"/>
      <c r="AK9" s="199"/>
      <c r="AL9" s="199"/>
      <c r="AM9" s="199"/>
      <c r="AN9" s="199"/>
      <c r="AO9" s="199"/>
      <c r="AP9" s="199"/>
      <c r="AQ9" s="199"/>
      <c r="AR9" s="199"/>
      <c r="AS9" s="199"/>
      <c r="AT9" s="199"/>
      <c r="AU9" s="199"/>
      <c r="AV9" s="199"/>
      <c r="AW9" s="199"/>
      <c r="AX9" s="199"/>
      <c r="AY9" s="199"/>
      <c r="AZ9" s="199"/>
      <c r="BA9" s="199"/>
      <c r="BB9" s="199"/>
      <c r="BC9" s="199"/>
      <c r="BD9" s="199"/>
      <c r="BE9" s="199"/>
      <c r="BF9" s="199"/>
      <c r="BG9" s="199"/>
      <c r="BH9" s="199"/>
    </row>
    <row r="10" spans="1:60" ht="12.75" outlineLevel="1">
      <c r="A10" s="200"/>
      <c r="B10" s="201"/>
      <c r="C10" s="202" t="s">
        <v>109</v>
      </c>
      <c r="D10" s="203"/>
      <c r="E10" s="204"/>
      <c r="F10" s="198"/>
      <c r="G10" s="198"/>
      <c r="H10" s="198"/>
      <c r="I10" s="198"/>
      <c r="J10" s="198"/>
      <c r="K10" s="198"/>
      <c r="L10" s="198"/>
      <c r="M10" s="198"/>
      <c r="N10" s="198"/>
      <c r="O10" s="198"/>
      <c r="P10" s="198"/>
      <c r="Q10" s="198"/>
      <c r="R10" s="198"/>
      <c r="S10" s="198"/>
      <c r="T10" s="198"/>
      <c r="U10" s="198"/>
      <c r="V10" s="198"/>
      <c r="W10" s="198"/>
      <c r="X10" s="198"/>
      <c r="Y10" s="199"/>
      <c r="Z10" s="199"/>
      <c r="AA10" s="199"/>
      <c r="AB10" s="199"/>
      <c r="AC10" s="199"/>
      <c r="AD10" s="199"/>
      <c r="AE10" s="199"/>
      <c r="AF10" s="199"/>
      <c r="AG10" s="199" t="s">
        <v>110</v>
      </c>
      <c r="AH10" s="199">
        <v>0</v>
      </c>
      <c r="AI10" s="199"/>
      <c r="AJ10" s="199"/>
      <c r="AK10" s="199"/>
      <c r="AL10" s="199"/>
      <c r="AM10" s="199"/>
      <c r="AN10" s="199"/>
      <c r="AO10" s="199"/>
      <c r="AP10" s="199"/>
      <c r="AQ10" s="199"/>
      <c r="AR10" s="199"/>
      <c r="AS10" s="199"/>
      <c r="AT10" s="199"/>
      <c r="AU10" s="199"/>
      <c r="AV10" s="199"/>
      <c r="AW10" s="199"/>
      <c r="AX10" s="199"/>
      <c r="AY10" s="199"/>
      <c r="AZ10" s="199"/>
      <c r="BA10" s="199"/>
      <c r="BB10" s="199"/>
      <c r="BC10" s="199"/>
      <c r="BD10" s="199"/>
      <c r="BE10" s="199"/>
      <c r="BF10" s="199"/>
      <c r="BG10" s="199"/>
      <c r="BH10" s="199"/>
    </row>
    <row r="11" spans="1:60" ht="12.75" outlineLevel="1">
      <c r="A11" s="200"/>
      <c r="B11" s="201"/>
      <c r="C11" s="202" t="s">
        <v>111</v>
      </c>
      <c r="D11" s="203"/>
      <c r="E11" s="204">
        <v>5</v>
      </c>
      <c r="F11" s="198"/>
      <c r="G11" s="198"/>
      <c r="H11" s="198"/>
      <c r="I11" s="198"/>
      <c r="J11" s="198"/>
      <c r="K11" s="198"/>
      <c r="L11" s="198"/>
      <c r="M11" s="198"/>
      <c r="N11" s="198"/>
      <c r="O11" s="198"/>
      <c r="P11" s="198"/>
      <c r="Q11" s="198"/>
      <c r="R11" s="198"/>
      <c r="S11" s="198"/>
      <c r="T11" s="198"/>
      <c r="U11" s="198"/>
      <c r="V11" s="198"/>
      <c r="W11" s="198"/>
      <c r="X11" s="198"/>
      <c r="Y11" s="199"/>
      <c r="Z11" s="199"/>
      <c r="AA11" s="199"/>
      <c r="AB11" s="199"/>
      <c r="AC11" s="199"/>
      <c r="AD11" s="199"/>
      <c r="AE11" s="199"/>
      <c r="AF11" s="199"/>
      <c r="AG11" s="199" t="s">
        <v>110</v>
      </c>
      <c r="AH11" s="199">
        <v>0</v>
      </c>
      <c r="AI11" s="199"/>
      <c r="AJ11" s="199"/>
      <c r="AK11" s="199"/>
      <c r="AL11" s="199"/>
      <c r="AM11" s="199"/>
      <c r="AN11" s="199"/>
      <c r="AO11" s="199"/>
      <c r="AP11" s="199"/>
      <c r="AQ11" s="199"/>
      <c r="AR11" s="199"/>
      <c r="AS11" s="199"/>
      <c r="AT11" s="199"/>
      <c r="AU11" s="199"/>
      <c r="AV11" s="199"/>
      <c r="AW11" s="199"/>
      <c r="AX11" s="199"/>
      <c r="AY11" s="199"/>
      <c r="AZ11" s="199"/>
      <c r="BA11" s="199"/>
      <c r="BB11" s="199"/>
      <c r="BC11" s="199"/>
      <c r="BD11" s="199"/>
      <c r="BE11" s="199"/>
      <c r="BF11" s="199"/>
      <c r="BG11" s="199"/>
      <c r="BH11" s="199"/>
    </row>
    <row r="12" spans="1:60" ht="12.8" outlineLevel="1">
      <c r="A12" s="190">
        <v>2</v>
      </c>
      <c r="B12" s="191" t="s">
        <v>112</v>
      </c>
      <c r="C12" s="192" t="s">
        <v>113</v>
      </c>
      <c r="D12" s="193" t="s">
        <v>114</v>
      </c>
      <c r="E12" s="194">
        <v>0.03475</v>
      </c>
      <c r="F12" s="195"/>
      <c r="G12" s="196">
        <f>ROUND(E12*F12,2)</f>
        <v>0</v>
      </c>
      <c r="H12" s="195"/>
      <c r="I12" s="196">
        <f>ROUND(E12*H12,2)</f>
        <v>0</v>
      </c>
      <c r="J12" s="195"/>
      <c r="K12" s="196">
        <f>ROUND(E12*J12,2)</f>
        <v>0</v>
      </c>
      <c r="L12" s="196">
        <v>21</v>
      </c>
      <c r="M12" s="197">
        <f>G12*(1+L12/100)</f>
        <v>0</v>
      </c>
      <c r="N12" s="198">
        <v>0</v>
      </c>
      <c r="O12" s="198">
        <f>ROUND(E12*N12,2)</f>
        <v>0</v>
      </c>
      <c r="P12" s="198">
        <v>0</v>
      </c>
      <c r="Q12" s="198">
        <f>ROUND(E12*P12,2)</f>
        <v>0</v>
      </c>
      <c r="R12" s="198"/>
      <c r="S12" s="198" t="s">
        <v>105</v>
      </c>
      <c r="T12" s="198" t="s">
        <v>106</v>
      </c>
      <c r="U12" s="198">
        <v>18.175</v>
      </c>
      <c r="V12" s="198">
        <f>ROUND(E12*U12,2)</f>
        <v>0.63</v>
      </c>
      <c r="W12" s="198"/>
      <c r="X12" s="198" t="s">
        <v>107</v>
      </c>
      <c r="Y12" s="199"/>
      <c r="Z12" s="199"/>
      <c r="AA12" s="199"/>
      <c r="AB12" s="199"/>
      <c r="AC12" s="199"/>
      <c r="AD12" s="199"/>
      <c r="AE12" s="199"/>
      <c r="AF12" s="199"/>
      <c r="AG12" s="199" t="s">
        <v>108</v>
      </c>
      <c r="AH12" s="199"/>
      <c r="AI12" s="199"/>
      <c r="AJ12" s="199"/>
      <c r="AK12" s="199"/>
      <c r="AL12" s="199"/>
      <c r="AM12" s="199"/>
      <c r="AN12" s="199"/>
      <c r="AO12" s="199"/>
      <c r="AP12" s="199"/>
      <c r="AQ12" s="199"/>
      <c r="AR12" s="199"/>
      <c r="AS12" s="199"/>
      <c r="AT12" s="199"/>
      <c r="AU12" s="199"/>
      <c r="AV12" s="199"/>
      <c r="AW12" s="199"/>
      <c r="AX12" s="199"/>
      <c r="AY12" s="199"/>
      <c r="AZ12" s="199"/>
      <c r="BA12" s="199"/>
      <c r="BB12" s="199"/>
      <c r="BC12" s="199"/>
      <c r="BD12" s="199"/>
      <c r="BE12" s="199"/>
      <c r="BF12" s="199"/>
      <c r="BG12" s="199"/>
      <c r="BH12" s="199"/>
    </row>
    <row r="13" spans="1:60" ht="12.8" outlineLevel="1">
      <c r="A13" s="200"/>
      <c r="B13" s="201"/>
      <c r="C13" s="202" t="s">
        <v>115</v>
      </c>
      <c r="D13" s="203"/>
      <c r="E13" s="204">
        <v>0.03475</v>
      </c>
      <c r="F13" s="198"/>
      <c r="G13" s="198"/>
      <c r="H13" s="198"/>
      <c r="I13" s="198"/>
      <c r="J13" s="198"/>
      <c r="K13" s="198"/>
      <c r="L13" s="198"/>
      <c r="M13" s="198"/>
      <c r="N13" s="198"/>
      <c r="O13" s="198"/>
      <c r="P13" s="198"/>
      <c r="Q13" s="198"/>
      <c r="R13" s="198"/>
      <c r="S13" s="198"/>
      <c r="T13" s="198"/>
      <c r="U13" s="198"/>
      <c r="V13" s="198"/>
      <c r="W13" s="198"/>
      <c r="X13" s="198"/>
      <c r="Y13" s="199"/>
      <c r="Z13" s="199"/>
      <c r="AA13" s="199"/>
      <c r="AB13" s="199"/>
      <c r="AC13" s="199"/>
      <c r="AD13" s="199"/>
      <c r="AE13" s="199"/>
      <c r="AF13" s="199"/>
      <c r="AG13" s="199" t="s">
        <v>110</v>
      </c>
      <c r="AH13" s="199">
        <v>0</v>
      </c>
      <c r="AI13" s="199"/>
      <c r="AJ13" s="199"/>
      <c r="AK13" s="199"/>
      <c r="AL13" s="199"/>
      <c r="AM13" s="199"/>
      <c r="AN13" s="199"/>
      <c r="AO13" s="199"/>
      <c r="AP13" s="199"/>
      <c r="AQ13" s="199"/>
      <c r="AR13" s="199"/>
      <c r="AS13" s="199"/>
      <c r="AT13" s="199"/>
      <c r="AU13" s="199"/>
      <c r="AV13" s="199"/>
      <c r="AW13" s="199"/>
      <c r="AX13" s="199"/>
      <c r="AY13" s="199"/>
      <c r="AZ13" s="199"/>
      <c r="BA13" s="199"/>
      <c r="BB13" s="199"/>
      <c r="BC13" s="199"/>
      <c r="BD13" s="199"/>
      <c r="BE13" s="199"/>
      <c r="BF13" s="199"/>
      <c r="BG13" s="199"/>
      <c r="BH13" s="199"/>
    </row>
    <row r="14" spans="1:33" ht="12.75">
      <c r="A14" s="182" t="s">
        <v>100</v>
      </c>
      <c r="B14" s="183" t="s">
        <v>60</v>
      </c>
      <c r="C14" s="184" t="s">
        <v>61</v>
      </c>
      <c r="D14" s="185"/>
      <c r="E14" s="186"/>
      <c r="F14" s="187"/>
      <c r="G14" s="187">
        <f>SUMIF(AG15:AG16,"&lt;&gt;NOR",G15:G16)</f>
        <v>0</v>
      </c>
      <c r="H14" s="187"/>
      <c r="I14" s="187">
        <f>SUM(I15:I16)</f>
        <v>0</v>
      </c>
      <c r="J14" s="187"/>
      <c r="K14" s="187">
        <f>SUM(K15:K16)</f>
        <v>0</v>
      </c>
      <c r="L14" s="187"/>
      <c r="M14" s="188">
        <f>SUM(M15:M16)</f>
        <v>0</v>
      </c>
      <c r="N14" s="189"/>
      <c r="O14" s="189">
        <f>SUM(O15:O16)</f>
        <v>0</v>
      </c>
      <c r="P14" s="189"/>
      <c r="Q14" s="189">
        <f>SUM(Q15:Q16)</f>
        <v>0</v>
      </c>
      <c r="R14" s="189"/>
      <c r="S14" s="189"/>
      <c r="T14" s="189"/>
      <c r="U14" s="189"/>
      <c r="V14" s="189">
        <f>SUM(V15:V16)</f>
        <v>0</v>
      </c>
      <c r="W14" s="189"/>
      <c r="X14" s="189"/>
      <c r="AG14" t="s">
        <v>101</v>
      </c>
    </row>
    <row r="15" spans="1:60" ht="12.8" outlineLevel="1">
      <c r="A15" s="190">
        <v>3</v>
      </c>
      <c r="B15" s="191" t="s">
        <v>116</v>
      </c>
      <c r="C15" s="192" t="s">
        <v>117</v>
      </c>
      <c r="D15" s="193" t="s">
        <v>118</v>
      </c>
      <c r="E15" s="194">
        <v>63.55</v>
      </c>
      <c r="F15" s="195"/>
      <c r="G15" s="196">
        <f>ROUND(E15*F15,2)</f>
        <v>0</v>
      </c>
      <c r="H15" s="195"/>
      <c r="I15" s="196">
        <f>ROUND(E15*H15,2)</f>
        <v>0</v>
      </c>
      <c r="J15" s="195"/>
      <c r="K15" s="196">
        <f>ROUND(E15*J15,2)</f>
        <v>0</v>
      </c>
      <c r="L15" s="196">
        <v>21</v>
      </c>
      <c r="M15" s="197">
        <f>G15*(1+L15/100)</f>
        <v>0</v>
      </c>
      <c r="N15" s="198">
        <v>0</v>
      </c>
      <c r="O15" s="198">
        <f>ROUND(E15*N15,2)</f>
        <v>0</v>
      </c>
      <c r="P15" s="198">
        <v>0</v>
      </c>
      <c r="Q15" s="198">
        <f>ROUND(E15*P15,2)</f>
        <v>0</v>
      </c>
      <c r="R15" s="198"/>
      <c r="S15" s="198" t="s">
        <v>119</v>
      </c>
      <c r="T15" s="198" t="s">
        <v>106</v>
      </c>
      <c r="U15" s="198">
        <v>0</v>
      </c>
      <c r="V15" s="198">
        <f>ROUND(E15*U15,2)</f>
        <v>0</v>
      </c>
      <c r="W15" s="198"/>
      <c r="X15" s="198" t="s">
        <v>107</v>
      </c>
      <c r="Y15" s="199"/>
      <c r="Z15" s="199"/>
      <c r="AA15" s="199"/>
      <c r="AB15" s="199"/>
      <c r="AC15" s="199"/>
      <c r="AD15" s="199"/>
      <c r="AE15" s="199"/>
      <c r="AF15" s="199"/>
      <c r="AG15" s="199" t="s">
        <v>108</v>
      </c>
      <c r="AH15" s="199"/>
      <c r="AI15" s="199"/>
      <c r="AJ15" s="199"/>
      <c r="AK15" s="199"/>
      <c r="AL15" s="199"/>
      <c r="AM15" s="199"/>
      <c r="AN15" s="199"/>
      <c r="AO15" s="199"/>
      <c r="AP15" s="199"/>
      <c r="AQ15" s="199"/>
      <c r="AR15" s="199"/>
      <c r="AS15" s="199"/>
      <c r="AT15" s="199"/>
      <c r="AU15" s="199"/>
      <c r="AV15" s="199"/>
      <c r="AW15" s="199"/>
      <c r="AX15" s="199"/>
      <c r="AY15" s="199"/>
      <c r="AZ15" s="199"/>
      <c r="BA15" s="199"/>
      <c r="BB15" s="199"/>
      <c r="BC15" s="199"/>
      <c r="BD15" s="199"/>
      <c r="BE15" s="199"/>
      <c r="BF15" s="199"/>
      <c r="BG15" s="199"/>
      <c r="BH15" s="199"/>
    </row>
    <row r="16" spans="1:60" ht="12.75" outlineLevel="1">
      <c r="A16" s="200"/>
      <c r="B16" s="201"/>
      <c r="C16" s="202" t="s">
        <v>120</v>
      </c>
      <c r="D16" s="203"/>
      <c r="E16" s="204">
        <v>63.55</v>
      </c>
      <c r="F16" s="198"/>
      <c r="G16" s="198"/>
      <c r="H16" s="198"/>
      <c r="I16" s="198"/>
      <c r="J16" s="198"/>
      <c r="K16" s="198"/>
      <c r="L16" s="198"/>
      <c r="M16" s="198"/>
      <c r="N16" s="198"/>
      <c r="O16" s="198"/>
      <c r="P16" s="198"/>
      <c r="Q16" s="198"/>
      <c r="R16" s="198"/>
      <c r="S16" s="198"/>
      <c r="T16" s="198"/>
      <c r="U16" s="198"/>
      <c r="V16" s="198"/>
      <c r="W16" s="198"/>
      <c r="X16" s="198"/>
      <c r="Y16" s="199"/>
      <c r="Z16" s="199"/>
      <c r="AA16" s="199"/>
      <c r="AB16" s="199"/>
      <c r="AC16" s="199"/>
      <c r="AD16" s="199"/>
      <c r="AE16" s="199"/>
      <c r="AF16" s="199"/>
      <c r="AG16" s="199" t="s">
        <v>110</v>
      </c>
      <c r="AH16" s="199">
        <v>0</v>
      </c>
      <c r="AI16" s="199"/>
      <c r="AJ16" s="199"/>
      <c r="AK16" s="199"/>
      <c r="AL16" s="199"/>
      <c r="AM16" s="199"/>
      <c r="AN16" s="199"/>
      <c r="AO16" s="199"/>
      <c r="AP16" s="199"/>
      <c r="AQ16" s="199"/>
      <c r="AR16" s="199"/>
      <c r="AS16" s="199"/>
      <c r="AT16" s="199"/>
      <c r="AU16" s="199"/>
      <c r="AV16" s="199"/>
      <c r="AW16" s="199"/>
      <c r="AX16" s="199"/>
      <c r="AY16" s="199"/>
      <c r="AZ16" s="199"/>
      <c r="BA16" s="199"/>
      <c r="BB16" s="199"/>
      <c r="BC16" s="199"/>
      <c r="BD16" s="199"/>
      <c r="BE16" s="199"/>
      <c r="BF16" s="199"/>
      <c r="BG16" s="199"/>
      <c r="BH16" s="199"/>
    </row>
    <row r="17" spans="1:33" ht="12.75">
      <c r="A17" s="182" t="s">
        <v>100</v>
      </c>
      <c r="B17" s="183" t="s">
        <v>62</v>
      </c>
      <c r="C17" s="184" t="s">
        <v>63</v>
      </c>
      <c r="D17" s="185"/>
      <c r="E17" s="186"/>
      <c r="F17" s="187"/>
      <c r="G17" s="187">
        <f>SUMIF(AG18:AG19,"&lt;&gt;NOR",G18:G19)</f>
        <v>0</v>
      </c>
      <c r="H17" s="187"/>
      <c r="I17" s="187">
        <f>SUM(I18:I19)</f>
        <v>0</v>
      </c>
      <c r="J17" s="187"/>
      <c r="K17" s="187">
        <f>SUM(K18:K19)</f>
        <v>0</v>
      </c>
      <c r="L17" s="187"/>
      <c r="M17" s="188">
        <f>SUM(M18:M19)</f>
        <v>0</v>
      </c>
      <c r="N17" s="189"/>
      <c r="O17" s="189">
        <f>SUM(O18:O19)</f>
        <v>0</v>
      </c>
      <c r="P17" s="189"/>
      <c r="Q17" s="189">
        <f>SUM(Q18:Q19)</f>
        <v>0</v>
      </c>
      <c r="R17" s="189"/>
      <c r="S17" s="189"/>
      <c r="T17" s="189"/>
      <c r="U17" s="189"/>
      <c r="V17" s="189">
        <f>SUM(V18:V19)</f>
        <v>16.34</v>
      </c>
      <c r="W17" s="189"/>
      <c r="X17" s="189"/>
      <c r="AG17" t="s">
        <v>101</v>
      </c>
    </row>
    <row r="18" spans="1:60" ht="12.75" outlineLevel="1">
      <c r="A18" s="190">
        <v>4</v>
      </c>
      <c r="B18" s="191" t="s">
        <v>121</v>
      </c>
      <c r="C18" s="192" t="s">
        <v>122</v>
      </c>
      <c r="D18" s="193" t="s">
        <v>123</v>
      </c>
      <c r="E18" s="194">
        <v>6.05</v>
      </c>
      <c r="F18" s="195"/>
      <c r="G18" s="196">
        <f>ROUND(E18*F18,2)</f>
        <v>0</v>
      </c>
      <c r="H18" s="195"/>
      <c r="I18" s="196">
        <f>ROUND(E18*H18,2)</f>
        <v>0</v>
      </c>
      <c r="J18" s="195"/>
      <c r="K18" s="196">
        <f>ROUND(E18*J18,2)</f>
        <v>0</v>
      </c>
      <c r="L18" s="196">
        <v>21</v>
      </c>
      <c r="M18" s="197">
        <f>G18*(1+L18/100)</f>
        <v>0</v>
      </c>
      <c r="N18" s="198">
        <v>0</v>
      </c>
      <c r="O18" s="198">
        <f>ROUND(E18*N18,2)</f>
        <v>0</v>
      </c>
      <c r="P18" s="198">
        <v>0</v>
      </c>
      <c r="Q18" s="198">
        <f>ROUND(E18*P18,2)</f>
        <v>0</v>
      </c>
      <c r="R18" s="198"/>
      <c r="S18" s="198" t="s">
        <v>105</v>
      </c>
      <c r="T18" s="198" t="s">
        <v>106</v>
      </c>
      <c r="U18" s="198">
        <v>2.7</v>
      </c>
      <c r="V18" s="198">
        <f>ROUND(E18*U18,2)</f>
        <v>16.34</v>
      </c>
      <c r="W18" s="198"/>
      <c r="X18" s="198" t="s">
        <v>107</v>
      </c>
      <c r="Y18" s="199"/>
      <c r="Z18" s="199"/>
      <c r="AA18" s="199"/>
      <c r="AB18" s="199"/>
      <c r="AC18" s="199"/>
      <c r="AD18" s="199"/>
      <c r="AE18" s="199"/>
      <c r="AF18" s="199"/>
      <c r="AG18" s="199" t="s">
        <v>108</v>
      </c>
      <c r="AH18" s="199"/>
      <c r="AI18" s="199"/>
      <c r="AJ18" s="199"/>
      <c r="AK18" s="199"/>
      <c r="AL18" s="199"/>
      <c r="AM18" s="199"/>
      <c r="AN18" s="199"/>
      <c r="AO18" s="199"/>
      <c r="AP18" s="199"/>
      <c r="AQ18" s="199"/>
      <c r="AR18" s="199"/>
      <c r="AS18" s="199"/>
      <c r="AT18" s="199"/>
      <c r="AU18" s="199"/>
      <c r="AV18" s="199"/>
      <c r="AW18" s="199"/>
      <c r="AX18" s="199"/>
      <c r="AY18" s="199"/>
      <c r="AZ18" s="199"/>
      <c r="BA18" s="199"/>
      <c r="BB18" s="199"/>
      <c r="BC18" s="199"/>
      <c r="BD18" s="199"/>
      <c r="BE18" s="199"/>
      <c r="BF18" s="199"/>
      <c r="BG18" s="199"/>
      <c r="BH18" s="199"/>
    </row>
    <row r="19" spans="1:60" ht="12.75" outlineLevel="1">
      <c r="A19" s="200"/>
      <c r="B19" s="201"/>
      <c r="C19" s="202" t="s">
        <v>124</v>
      </c>
      <c r="D19" s="203"/>
      <c r="E19" s="204">
        <v>6.05</v>
      </c>
      <c r="F19" s="198"/>
      <c r="G19" s="198"/>
      <c r="H19" s="198"/>
      <c r="I19" s="198"/>
      <c r="J19" s="198"/>
      <c r="K19" s="198"/>
      <c r="L19" s="198"/>
      <c r="M19" s="198"/>
      <c r="N19" s="198"/>
      <c r="O19" s="198"/>
      <c r="P19" s="198"/>
      <c r="Q19" s="198"/>
      <c r="R19" s="198"/>
      <c r="S19" s="198"/>
      <c r="T19" s="198"/>
      <c r="U19" s="198"/>
      <c r="V19" s="198"/>
      <c r="W19" s="198"/>
      <c r="X19" s="198"/>
      <c r="Y19" s="199"/>
      <c r="Z19" s="199"/>
      <c r="AA19" s="199"/>
      <c r="AB19" s="199"/>
      <c r="AC19" s="199"/>
      <c r="AD19" s="199"/>
      <c r="AE19" s="199"/>
      <c r="AF19" s="199"/>
      <c r="AG19" s="199" t="s">
        <v>110</v>
      </c>
      <c r="AH19" s="199">
        <v>0</v>
      </c>
      <c r="AI19" s="199"/>
      <c r="AJ19" s="199"/>
      <c r="AK19" s="199"/>
      <c r="AL19" s="199"/>
      <c r="AM19" s="199"/>
      <c r="AN19" s="199"/>
      <c r="AO19" s="199"/>
      <c r="AP19" s="199"/>
      <c r="AQ19" s="199"/>
      <c r="AR19" s="199"/>
      <c r="AS19" s="199"/>
      <c r="AT19" s="199"/>
      <c r="AU19" s="199"/>
      <c r="AV19" s="199"/>
      <c r="AW19" s="199"/>
      <c r="AX19" s="199"/>
      <c r="AY19" s="199"/>
      <c r="AZ19" s="199"/>
      <c r="BA19" s="199"/>
      <c r="BB19" s="199"/>
      <c r="BC19" s="199"/>
      <c r="BD19" s="199"/>
      <c r="BE19" s="199"/>
      <c r="BF19" s="199"/>
      <c r="BG19" s="199"/>
      <c r="BH19" s="199"/>
    </row>
    <row r="20" spans="1:33" ht="12.75">
      <c r="A20" s="182" t="s">
        <v>100</v>
      </c>
      <c r="B20" s="183" t="s">
        <v>64</v>
      </c>
      <c r="C20" s="184" t="s">
        <v>65</v>
      </c>
      <c r="D20" s="185"/>
      <c r="E20" s="186"/>
      <c r="F20" s="187"/>
      <c r="G20" s="187">
        <f>SUMIF(AG21:AG32,"&lt;&gt;NOR",G21:G32)</f>
        <v>0</v>
      </c>
      <c r="H20" s="187"/>
      <c r="I20" s="187">
        <f>SUM(I21:I32)</f>
        <v>0</v>
      </c>
      <c r="J20" s="187"/>
      <c r="K20" s="187">
        <f>SUM(K21:K32)</f>
        <v>0</v>
      </c>
      <c r="L20" s="187"/>
      <c r="M20" s="188">
        <f>SUM(M21:M32)</f>
        <v>0</v>
      </c>
      <c r="N20" s="189"/>
      <c r="O20" s="189">
        <f>SUM(O21:O32)</f>
        <v>0.01</v>
      </c>
      <c r="P20" s="189"/>
      <c r="Q20" s="189">
        <f>SUM(Q21:Q32)</f>
        <v>0.51</v>
      </c>
      <c r="R20" s="189"/>
      <c r="S20" s="189"/>
      <c r="T20" s="189"/>
      <c r="U20" s="189"/>
      <c r="V20" s="189">
        <f>SUM(V21:V32)</f>
        <v>24.21</v>
      </c>
      <c r="W20" s="189"/>
      <c r="X20" s="189"/>
      <c r="AG20" t="s">
        <v>101</v>
      </c>
    </row>
    <row r="21" spans="1:60" ht="12.75" outlineLevel="1">
      <c r="A21" s="190">
        <v>5</v>
      </c>
      <c r="B21" s="191" t="s">
        <v>125</v>
      </c>
      <c r="C21" s="192" t="s">
        <v>126</v>
      </c>
      <c r="D21" s="193" t="s">
        <v>123</v>
      </c>
      <c r="E21" s="194">
        <v>1.03725</v>
      </c>
      <c r="F21" s="195"/>
      <c r="G21" s="196">
        <f>ROUND(E21*F21,2)</f>
        <v>0</v>
      </c>
      <c r="H21" s="195"/>
      <c r="I21" s="196">
        <f>ROUND(E21*H21,2)</f>
        <v>0</v>
      </c>
      <c r="J21" s="195"/>
      <c r="K21" s="196">
        <f>ROUND(E21*J21,2)</f>
        <v>0</v>
      </c>
      <c r="L21" s="196">
        <v>21</v>
      </c>
      <c r="M21" s="197">
        <f>G21*(1+L21/100)</f>
        <v>0</v>
      </c>
      <c r="N21" s="198">
        <v>0</v>
      </c>
      <c r="O21" s="198">
        <f>ROUND(E21*N21,2)</f>
        <v>0</v>
      </c>
      <c r="P21" s="198">
        <v>0</v>
      </c>
      <c r="Q21" s="198">
        <f>ROUND(E21*P21,2)</f>
        <v>0</v>
      </c>
      <c r="R21" s="198"/>
      <c r="S21" s="198" t="s">
        <v>105</v>
      </c>
      <c r="T21" s="198" t="s">
        <v>106</v>
      </c>
      <c r="U21" s="198">
        <v>1.586</v>
      </c>
      <c r="V21" s="198">
        <f>ROUND(E21*U21,2)</f>
        <v>1.65</v>
      </c>
      <c r="W21" s="198"/>
      <c r="X21" s="198" t="s">
        <v>107</v>
      </c>
      <c r="Y21" s="199"/>
      <c r="Z21" s="199"/>
      <c r="AA21" s="199"/>
      <c r="AB21" s="199"/>
      <c r="AC21" s="199"/>
      <c r="AD21" s="199"/>
      <c r="AE21" s="199"/>
      <c r="AF21" s="199"/>
      <c r="AG21" s="199" t="s">
        <v>108</v>
      </c>
      <c r="AH21" s="199"/>
      <c r="AI21" s="199"/>
      <c r="AJ21" s="199"/>
      <c r="AK21" s="199"/>
      <c r="AL21" s="199"/>
      <c r="AM21" s="199"/>
      <c r="AN21" s="199"/>
      <c r="AO21" s="199"/>
      <c r="AP21" s="199"/>
      <c r="AQ21" s="199"/>
      <c r="AR21" s="199"/>
      <c r="AS21" s="199"/>
      <c r="AT21" s="199"/>
      <c r="AU21" s="199"/>
      <c r="AV21" s="199"/>
      <c r="AW21" s="199"/>
      <c r="AX21" s="199"/>
      <c r="AY21" s="199"/>
      <c r="AZ21" s="199"/>
      <c r="BA21" s="199"/>
      <c r="BB21" s="199"/>
      <c r="BC21" s="199"/>
      <c r="BD21" s="199"/>
      <c r="BE21" s="199"/>
      <c r="BF21" s="199"/>
      <c r="BG21" s="199"/>
      <c r="BH21" s="199"/>
    </row>
    <row r="22" spans="1:60" ht="12.75" outlineLevel="1">
      <c r="A22" s="200"/>
      <c r="B22" s="201"/>
      <c r="C22" s="202" t="s">
        <v>127</v>
      </c>
      <c r="D22" s="203"/>
      <c r="E22" s="204">
        <v>0.64125</v>
      </c>
      <c r="F22" s="198"/>
      <c r="G22" s="198"/>
      <c r="H22" s="198"/>
      <c r="I22" s="198"/>
      <c r="J22" s="198"/>
      <c r="K22" s="198"/>
      <c r="L22" s="198"/>
      <c r="M22" s="198"/>
      <c r="N22" s="198"/>
      <c r="O22" s="198"/>
      <c r="P22" s="198"/>
      <c r="Q22" s="198"/>
      <c r="R22" s="198"/>
      <c r="S22" s="198"/>
      <c r="T22" s="198"/>
      <c r="U22" s="198"/>
      <c r="V22" s="198"/>
      <c r="W22" s="198"/>
      <c r="X22" s="198"/>
      <c r="Y22" s="199"/>
      <c r="Z22" s="199"/>
      <c r="AA22" s="199"/>
      <c r="AB22" s="199"/>
      <c r="AC22" s="199"/>
      <c r="AD22" s="199"/>
      <c r="AE22" s="199"/>
      <c r="AF22" s="199"/>
      <c r="AG22" s="199" t="s">
        <v>110</v>
      </c>
      <c r="AH22" s="199">
        <v>0</v>
      </c>
      <c r="AI22" s="199"/>
      <c r="AJ22" s="199"/>
      <c r="AK22" s="199"/>
      <c r="AL22" s="199"/>
      <c r="AM22" s="199"/>
      <c r="AN22" s="199"/>
      <c r="AO22" s="199"/>
      <c r="AP22" s="199"/>
      <c r="AQ22" s="199"/>
      <c r="AR22" s="199"/>
      <c r="AS22" s="199"/>
      <c r="AT22" s="199"/>
      <c r="AU22" s="199"/>
      <c r="AV22" s="199"/>
      <c r="AW22" s="199"/>
      <c r="AX22" s="199"/>
      <c r="AY22" s="199"/>
      <c r="AZ22" s="199"/>
      <c r="BA22" s="199"/>
      <c r="BB22" s="199"/>
      <c r="BC22" s="199"/>
      <c r="BD22" s="199"/>
      <c r="BE22" s="199"/>
      <c r="BF22" s="199"/>
      <c r="BG22" s="199"/>
      <c r="BH22" s="199"/>
    </row>
    <row r="23" spans="1:60" ht="12.75" outlineLevel="1">
      <c r="A23" s="200"/>
      <c r="B23" s="201"/>
      <c r="C23" s="202" t="s">
        <v>128</v>
      </c>
      <c r="D23" s="203"/>
      <c r="E23" s="204">
        <v>0.27</v>
      </c>
      <c r="F23" s="198"/>
      <c r="G23" s="198"/>
      <c r="H23" s="198"/>
      <c r="I23" s="198"/>
      <c r="J23" s="198"/>
      <c r="K23" s="198"/>
      <c r="L23" s="198"/>
      <c r="M23" s="198"/>
      <c r="N23" s="198"/>
      <c r="O23" s="198"/>
      <c r="P23" s="198"/>
      <c r="Q23" s="198"/>
      <c r="R23" s="198"/>
      <c r="S23" s="198"/>
      <c r="T23" s="198"/>
      <c r="U23" s="198"/>
      <c r="V23" s="198"/>
      <c r="W23" s="198"/>
      <c r="X23" s="198"/>
      <c r="Y23" s="199"/>
      <c r="Z23" s="199"/>
      <c r="AA23" s="199"/>
      <c r="AB23" s="199"/>
      <c r="AC23" s="199"/>
      <c r="AD23" s="199"/>
      <c r="AE23" s="199"/>
      <c r="AF23" s="199"/>
      <c r="AG23" s="199" t="s">
        <v>110</v>
      </c>
      <c r="AH23" s="199">
        <v>0</v>
      </c>
      <c r="AI23" s="199"/>
      <c r="AJ23" s="199"/>
      <c r="AK23" s="199"/>
      <c r="AL23" s="199"/>
      <c r="AM23" s="199"/>
      <c r="AN23" s="199"/>
      <c r="AO23" s="199"/>
      <c r="AP23" s="199"/>
      <c r="AQ23" s="199"/>
      <c r="AR23" s="199"/>
      <c r="AS23" s="199"/>
      <c r="AT23" s="199"/>
      <c r="AU23" s="199"/>
      <c r="AV23" s="199"/>
      <c r="AW23" s="199"/>
      <c r="AX23" s="199"/>
      <c r="AY23" s="199"/>
      <c r="AZ23" s="199"/>
      <c r="BA23" s="199"/>
      <c r="BB23" s="199"/>
      <c r="BC23" s="199"/>
      <c r="BD23" s="199"/>
      <c r="BE23" s="199"/>
      <c r="BF23" s="199"/>
      <c r="BG23" s="199"/>
      <c r="BH23" s="199"/>
    </row>
    <row r="24" spans="1:60" ht="12.75" outlineLevel="1">
      <c r="A24" s="190">
        <v>6</v>
      </c>
      <c r="B24" s="191" t="s">
        <v>129</v>
      </c>
      <c r="C24" s="192" t="s">
        <v>130</v>
      </c>
      <c r="D24" s="193" t="s">
        <v>104</v>
      </c>
      <c r="E24" s="194">
        <v>17</v>
      </c>
      <c r="F24" s="195"/>
      <c r="G24" s="196">
        <f>ROUND(E24*F24,2)</f>
        <v>0</v>
      </c>
      <c r="H24" s="195"/>
      <c r="I24" s="196">
        <f>ROUND(E24*H24,2)</f>
        <v>0</v>
      </c>
      <c r="J24" s="195"/>
      <c r="K24" s="196">
        <f>ROUND(E24*J24,2)</f>
        <v>0</v>
      </c>
      <c r="L24" s="196">
        <v>21</v>
      </c>
      <c r="M24" s="197">
        <f>G24*(1+L24/100)</f>
        <v>0</v>
      </c>
      <c r="N24" s="198">
        <v>0</v>
      </c>
      <c r="O24" s="198">
        <f>ROUND(E24*N24,2)</f>
        <v>0</v>
      </c>
      <c r="P24" s="198">
        <v>0</v>
      </c>
      <c r="Q24" s="198">
        <f>ROUND(E24*P24,2)</f>
        <v>0</v>
      </c>
      <c r="R24" s="198"/>
      <c r="S24" s="198" t="s">
        <v>105</v>
      </c>
      <c r="T24" s="198" t="s">
        <v>106</v>
      </c>
      <c r="U24" s="198">
        <v>0.05</v>
      </c>
      <c r="V24" s="198">
        <f>ROUND(E24*U24,2)</f>
        <v>0.85</v>
      </c>
      <c r="W24" s="198"/>
      <c r="X24" s="198" t="s">
        <v>107</v>
      </c>
      <c r="Y24" s="199"/>
      <c r="Z24" s="199"/>
      <c r="AA24" s="199"/>
      <c r="AB24" s="199"/>
      <c r="AC24" s="199"/>
      <c r="AD24" s="199"/>
      <c r="AE24" s="199"/>
      <c r="AF24" s="199"/>
      <c r="AG24" s="199" t="s">
        <v>108</v>
      </c>
      <c r="AH24" s="199"/>
      <c r="AI24" s="199"/>
      <c r="AJ24" s="199"/>
      <c r="AK24" s="199"/>
      <c r="AL24" s="199"/>
      <c r="AM24" s="199"/>
      <c r="AN24" s="199"/>
      <c r="AO24" s="199"/>
      <c r="AP24" s="199"/>
      <c r="AQ24" s="199"/>
      <c r="AR24" s="199"/>
      <c r="AS24" s="199"/>
      <c r="AT24" s="199"/>
      <c r="AU24" s="199"/>
      <c r="AV24" s="199"/>
      <c r="AW24" s="199"/>
      <c r="AX24" s="199"/>
      <c r="AY24" s="199"/>
      <c r="AZ24" s="199"/>
      <c r="BA24" s="199"/>
      <c r="BB24" s="199"/>
      <c r="BC24" s="199"/>
      <c r="BD24" s="199"/>
      <c r="BE24" s="199"/>
      <c r="BF24" s="199"/>
      <c r="BG24" s="199"/>
      <c r="BH24" s="199"/>
    </row>
    <row r="25" spans="1:60" ht="12.75" outlineLevel="1">
      <c r="A25" s="200"/>
      <c r="B25" s="201"/>
      <c r="C25" s="202" t="s">
        <v>131</v>
      </c>
      <c r="D25" s="203"/>
      <c r="E25" s="204">
        <v>17</v>
      </c>
      <c r="F25" s="198"/>
      <c r="G25" s="198"/>
      <c r="H25" s="198"/>
      <c r="I25" s="198"/>
      <c r="J25" s="198"/>
      <c r="K25" s="198"/>
      <c r="L25" s="198"/>
      <c r="M25" s="198"/>
      <c r="N25" s="198"/>
      <c r="O25" s="198"/>
      <c r="P25" s="198"/>
      <c r="Q25" s="198"/>
      <c r="R25" s="198"/>
      <c r="S25" s="198"/>
      <c r="T25" s="198"/>
      <c r="U25" s="198"/>
      <c r="V25" s="198"/>
      <c r="W25" s="198"/>
      <c r="X25" s="198"/>
      <c r="Y25" s="199"/>
      <c r="Z25" s="199"/>
      <c r="AA25" s="199"/>
      <c r="AB25" s="199"/>
      <c r="AC25" s="199"/>
      <c r="AD25" s="199"/>
      <c r="AE25" s="199"/>
      <c r="AF25" s="199"/>
      <c r="AG25" s="199" t="s">
        <v>110</v>
      </c>
      <c r="AH25" s="199">
        <v>0</v>
      </c>
      <c r="AI25" s="199"/>
      <c r="AJ25" s="199"/>
      <c r="AK25" s="199"/>
      <c r="AL25" s="199"/>
      <c r="AM25" s="199"/>
      <c r="AN25" s="199"/>
      <c r="AO25" s="199"/>
      <c r="AP25" s="199"/>
      <c r="AQ25" s="199"/>
      <c r="AR25" s="199"/>
      <c r="AS25" s="199"/>
      <c r="AT25" s="199"/>
      <c r="AU25" s="199"/>
      <c r="AV25" s="199"/>
      <c r="AW25" s="199"/>
      <c r="AX25" s="199"/>
      <c r="AY25" s="199"/>
      <c r="AZ25" s="199"/>
      <c r="BA25" s="199"/>
      <c r="BB25" s="199"/>
      <c r="BC25" s="199"/>
      <c r="BD25" s="199"/>
      <c r="BE25" s="199"/>
      <c r="BF25" s="199"/>
      <c r="BG25" s="199"/>
      <c r="BH25" s="199"/>
    </row>
    <row r="26" spans="1:60" ht="12.75" outlineLevel="1">
      <c r="A26" s="190">
        <v>7</v>
      </c>
      <c r="B26" s="191" t="s">
        <v>132</v>
      </c>
      <c r="C26" s="192" t="s">
        <v>133</v>
      </c>
      <c r="D26" s="193" t="s">
        <v>118</v>
      </c>
      <c r="E26" s="194">
        <v>13.614</v>
      </c>
      <c r="F26" s="195"/>
      <c r="G26" s="196">
        <f>ROUND(E26*F26,2)</f>
        <v>0</v>
      </c>
      <c r="H26" s="195"/>
      <c r="I26" s="196">
        <f>ROUND(E26*H26,2)</f>
        <v>0</v>
      </c>
      <c r="J26" s="195"/>
      <c r="K26" s="196">
        <f>ROUND(E26*J26,2)</f>
        <v>0</v>
      </c>
      <c r="L26" s="196">
        <v>21</v>
      </c>
      <c r="M26" s="197">
        <f>G26*(1+L26/100)</f>
        <v>0</v>
      </c>
      <c r="N26" s="198">
        <v>0</v>
      </c>
      <c r="O26" s="198">
        <f>ROUND(E26*N26,2)</f>
        <v>0</v>
      </c>
      <c r="P26" s="198">
        <v>0</v>
      </c>
      <c r="Q26" s="198">
        <f>ROUND(E26*P26,2)</f>
        <v>0</v>
      </c>
      <c r="R26" s="198"/>
      <c r="S26" s="198" t="s">
        <v>105</v>
      </c>
      <c r="T26" s="198" t="s">
        <v>134</v>
      </c>
      <c r="U26" s="198">
        <v>0.556</v>
      </c>
      <c r="V26" s="198">
        <f>ROUND(E26*U26,2)</f>
        <v>7.57</v>
      </c>
      <c r="W26" s="198"/>
      <c r="X26" s="198" t="s">
        <v>107</v>
      </c>
      <c r="Y26" s="199"/>
      <c r="Z26" s="199"/>
      <c r="AA26" s="199"/>
      <c r="AB26" s="199"/>
      <c r="AC26" s="199"/>
      <c r="AD26" s="199"/>
      <c r="AE26" s="199"/>
      <c r="AF26" s="199"/>
      <c r="AG26" s="199" t="s">
        <v>108</v>
      </c>
      <c r="AH26" s="199"/>
      <c r="AI26" s="199"/>
      <c r="AJ26" s="199"/>
      <c r="AK26" s="199"/>
      <c r="AL26" s="199"/>
      <c r="AM26" s="199"/>
      <c r="AN26" s="199"/>
      <c r="AO26" s="199"/>
      <c r="AP26" s="199"/>
      <c r="AQ26" s="199"/>
      <c r="AR26" s="199"/>
      <c r="AS26" s="199"/>
      <c r="AT26" s="199"/>
      <c r="AU26" s="199"/>
      <c r="AV26" s="199"/>
      <c r="AW26" s="199"/>
      <c r="AX26" s="199"/>
      <c r="AY26" s="199"/>
      <c r="AZ26" s="199"/>
      <c r="BA26" s="199"/>
      <c r="BB26" s="199"/>
      <c r="BC26" s="199"/>
      <c r="BD26" s="199"/>
      <c r="BE26" s="199"/>
      <c r="BF26" s="199"/>
      <c r="BG26" s="199"/>
      <c r="BH26" s="199"/>
    </row>
    <row r="27" spans="1:60" ht="12.75" outlineLevel="1">
      <c r="A27" s="200"/>
      <c r="B27" s="201"/>
      <c r="C27" s="202" t="s">
        <v>135</v>
      </c>
      <c r="D27" s="203"/>
      <c r="E27" s="204">
        <v>9.456</v>
      </c>
      <c r="F27" s="198"/>
      <c r="G27" s="198"/>
      <c r="H27" s="198"/>
      <c r="I27" s="198"/>
      <c r="J27" s="198"/>
      <c r="K27" s="198"/>
      <c r="L27" s="198"/>
      <c r="M27" s="198"/>
      <c r="N27" s="198"/>
      <c r="O27" s="198"/>
      <c r="P27" s="198"/>
      <c r="Q27" s="198"/>
      <c r="R27" s="198"/>
      <c r="S27" s="198"/>
      <c r="T27" s="198"/>
      <c r="U27" s="198"/>
      <c r="V27" s="198"/>
      <c r="W27" s="198"/>
      <c r="X27" s="198"/>
      <c r="Y27" s="199"/>
      <c r="Z27" s="199"/>
      <c r="AA27" s="199"/>
      <c r="AB27" s="199"/>
      <c r="AC27" s="199"/>
      <c r="AD27" s="199"/>
      <c r="AE27" s="199"/>
      <c r="AF27" s="199"/>
      <c r="AG27" s="199" t="s">
        <v>110</v>
      </c>
      <c r="AH27" s="199">
        <v>0</v>
      </c>
      <c r="AI27" s="199"/>
      <c r="AJ27" s="199"/>
      <c r="AK27" s="199"/>
      <c r="AL27" s="199"/>
      <c r="AM27" s="199"/>
      <c r="AN27" s="199"/>
      <c r="AO27" s="199"/>
      <c r="AP27" s="199"/>
      <c r="AQ27" s="199"/>
      <c r="AR27" s="199"/>
      <c r="AS27" s="199"/>
      <c r="AT27" s="199"/>
      <c r="AU27" s="199"/>
      <c r="AV27" s="199"/>
      <c r="AW27" s="199"/>
      <c r="AX27" s="199"/>
      <c r="AY27" s="199"/>
      <c r="AZ27" s="199"/>
      <c r="BA27" s="199"/>
      <c r="BB27" s="199"/>
      <c r="BC27" s="199"/>
      <c r="BD27" s="199"/>
      <c r="BE27" s="199"/>
      <c r="BF27" s="199"/>
      <c r="BG27" s="199"/>
      <c r="BH27" s="199"/>
    </row>
    <row r="28" spans="1:60" ht="12.75" outlineLevel="1">
      <c r="A28" s="200"/>
      <c r="B28" s="201"/>
      <c r="C28" s="202" t="s">
        <v>136</v>
      </c>
      <c r="D28" s="203"/>
      <c r="E28" s="204">
        <v>4.158</v>
      </c>
      <c r="F28" s="198"/>
      <c r="G28" s="198"/>
      <c r="H28" s="198"/>
      <c r="I28" s="198"/>
      <c r="J28" s="198"/>
      <c r="K28" s="198"/>
      <c r="L28" s="198"/>
      <c r="M28" s="198"/>
      <c r="N28" s="198"/>
      <c r="O28" s="198"/>
      <c r="P28" s="198"/>
      <c r="Q28" s="198"/>
      <c r="R28" s="198"/>
      <c r="S28" s="198"/>
      <c r="T28" s="198"/>
      <c r="U28" s="198"/>
      <c r="V28" s="198"/>
      <c r="W28" s="198"/>
      <c r="X28" s="198"/>
      <c r="Y28" s="199"/>
      <c r="Z28" s="199"/>
      <c r="AA28" s="199"/>
      <c r="AB28" s="199"/>
      <c r="AC28" s="199"/>
      <c r="AD28" s="199"/>
      <c r="AE28" s="199"/>
      <c r="AF28" s="199"/>
      <c r="AG28" s="199" t="s">
        <v>110</v>
      </c>
      <c r="AH28" s="199">
        <v>0</v>
      </c>
      <c r="AI28" s="199"/>
      <c r="AJ28" s="199"/>
      <c r="AK28" s="199"/>
      <c r="AL28" s="199"/>
      <c r="AM28" s="199"/>
      <c r="AN28" s="199"/>
      <c r="AO28" s="199"/>
      <c r="AP28" s="199"/>
      <c r="AQ28" s="199"/>
      <c r="AR28" s="199"/>
      <c r="AS28" s="199"/>
      <c r="AT28" s="199"/>
      <c r="AU28" s="199"/>
      <c r="AV28" s="199"/>
      <c r="AW28" s="199"/>
      <c r="AX28" s="199"/>
      <c r="AY28" s="199"/>
      <c r="AZ28" s="199"/>
      <c r="BA28" s="199"/>
      <c r="BB28" s="199"/>
      <c r="BC28" s="199"/>
      <c r="BD28" s="199"/>
      <c r="BE28" s="199"/>
      <c r="BF28" s="199"/>
      <c r="BG28" s="199"/>
      <c r="BH28" s="199"/>
    </row>
    <row r="29" spans="1:60" ht="12.75" outlineLevel="1">
      <c r="A29" s="190">
        <v>8</v>
      </c>
      <c r="B29" s="191" t="s">
        <v>137</v>
      </c>
      <c r="C29" s="192" t="s">
        <v>138</v>
      </c>
      <c r="D29" s="193" t="s">
        <v>104</v>
      </c>
      <c r="E29" s="194">
        <v>9</v>
      </c>
      <c r="F29" s="195"/>
      <c r="G29" s="196">
        <f>ROUND(E29*F29,2)</f>
        <v>0</v>
      </c>
      <c r="H29" s="195"/>
      <c r="I29" s="196">
        <f>ROUND(E29*H29,2)</f>
        <v>0</v>
      </c>
      <c r="J29" s="195"/>
      <c r="K29" s="196">
        <f>ROUND(E29*J29,2)</f>
        <v>0</v>
      </c>
      <c r="L29" s="196">
        <v>21</v>
      </c>
      <c r="M29" s="197">
        <f>G29*(1+L29/100)</f>
        <v>0</v>
      </c>
      <c r="N29" s="198">
        <v>0.00049</v>
      </c>
      <c r="O29" s="198">
        <f>ROUND(E29*N29,2)</f>
        <v>0</v>
      </c>
      <c r="P29" s="198">
        <v>0.015</v>
      </c>
      <c r="Q29" s="198">
        <f>ROUND(E29*P29,2)</f>
        <v>0.14</v>
      </c>
      <c r="R29" s="198"/>
      <c r="S29" s="198" t="s">
        <v>105</v>
      </c>
      <c r="T29" s="198" t="s">
        <v>139</v>
      </c>
      <c r="U29" s="198">
        <v>0.542</v>
      </c>
      <c r="V29" s="198">
        <f>ROUND(E29*U29,2)</f>
        <v>4.88</v>
      </c>
      <c r="W29" s="198"/>
      <c r="X29" s="198" t="s">
        <v>107</v>
      </c>
      <c r="Y29" s="199"/>
      <c r="Z29" s="199"/>
      <c r="AA29" s="199"/>
      <c r="AB29" s="199"/>
      <c r="AC29" s="199"/>
      <c r="AD29" s="199"/>
      <c r="AE29" s="199"/>
      <c r="AF29" s="199"/>
      <c r="AG29" s="199" t="s">
        <v>140</v>
      </c>
      <c r="AH29" s="199"/>
      <c r="AI29" s="199"/>
      <c r="AJ29" s="199"/>
      <c r="AK29" s="199"/>
      <c r="AL29" s="199"/>
      <c r="AM29" s="199"/>
      <c r="AN29" s="199"/>
      <c r="AO29" s="199"/>
      <c r="AP29" s="199"/>
      <c r="AQ29" s="199"/>
      <c r="AR29" s="199"/>
      <c r="AS29" s="199"/>
      <c r="AT29" s="199"/>
      <c r="AU29" s="199"/>
      <c r="AV29" s="199"/>
      <c r="AW29" s="199"/>
      <c r="AX29" s="199"/>
      <c r="AY29" s="199"/>
      <c r="AZ29" s="199"/>
      <c r="BA29" s="199"/>
      <c r="BB29" s="199"/>
      <c r="BC29" s="199"/>
      <c r="BD29" s="199"/>
      <c r="BE29" s="199"/>
      <c r="BF29" s="199"/>
      <c r="BG29" s="199"/>
      <c r="BH29" s="199"/>
    </row>
    <row r="30" spans="1:60" ht="12.75" outlineLevel="1">
      <c r="A30" s="200"/>
      <c r="B30" s="201"/>
      <c r="C30" s="202" t="s">
        <v>141</v>
      </c>
      <c r="D30" s="203"/>
      <c r="E30" s="204">
        <v>9</v>
      </c>
      <c r="F30" s="198"/>
      <c r="G30" s="198"/>
      <c r="H30" s="198"/>
      <c r="I30" s="198"/>
      <c r="J30" s="198"/>
      <c r="K30" s="198"/>
      <c r="L30" s="198"/>
      <c r="M30" s="198"/>
      <c r="N30" s="198"/>
      <c r="O30" s="198"/>
      <c r="P30" s="198"/>
      <c r="Q30" s="198"/>
      <c r="R30" s="198"/>
      <c r="S30" s="198"/>
      <c r="T30" s="198"/>
      <c r="U30" s="198"/>
      <c r="V30" s="198"/>
      <c r="W30" s="198"/>
      <c r="X30" s="198"/>
      <c r="Y30" s="199"/>
      <c r="Z30" s="199"/>
      <c r="AA30" s="199"/>
      <c r="AB30" s="199"/>
      <c r="AC30" s="199"/>
      <c r="AD30" s="199"/>
      <c r="AE30" s="199"/>
      <c r="AF30" s="199"/>
      <c r="AG30" s="199" t="s">
        <v>110</v>
      </c>
      <c r="AH30" s="199">
        <v>0</v>
      </c>
      <c r="AI30" s="199"/>
      <c r="AJ30" s="199"/>
      <c r="AK30" s="199"/>
      <c r="AL30" s="199"/>
      <c r="AM30" s="199"/>
      <c r="AN30" s="199"/>
      <c r="AO30" s="199"/>
      <c r="AP30" s="199"/>
      <c r="AQ30" s="199"/>
      <c r="AR30" s="199"/>
      <c r="AS30" s="199"/>
      <c r="AT30" s="199"/>
      <c r="AU30" s="199"/>
      <c r="AV30" s="199"/>
      <c r="AW30" s="199"/>
      <c r="AX30" s="199"/>
      <c r="AY30" s="199"/>
      <c r="AZ30" s="199"/>
      <c r="BA30" s="199"/>
      <c r="BB30" s="199"/>
      <c r="BC30" s="199"/>
      <c r="BD30" s="199"/>
      <c r="BE30" s="199"/>
      <c r="BF30" s="199"/>
      <c r="BG30" s="199"/>
      <c r="BH30" s="199"/>
    </row>
    <row r="31" spans="1:60" ht="12.75" outlineLevel="1">
      <c r="A31" s="190">
        <v>9</v>
      </c>
      <c r="B31" s="191" t="s">
        <v>142</v>
      </c>
      <c r="C31" s="192" t="s">
        <v>143</v>
      </c>
      <c r="D31" s="193" t="s">
        <v>104</v>
      </c>
      <c r="E31" s="194">
        <v>12</v>
      </c>
      <c r="F31" s="195"/>
      <c r="G31" s="196">
        <f>ROUND(E31*F31,2)</f>
        <v>0</v>
      </c>
      <c r="H31" s="195"/>
      <c r="I31" s="196">
        <f>ROUND(E31*H31,2)</f>
        <v>0</v>
      </c>
      <c r="J31" s="195"/>
      <c r="K31" s="196">
        <f>ROUND(E31*J31,2)</f>
        <v>0</v>
      </c>
      <c r="L31" s="196">
        <v>21</v>
      </c>
      <c r="M31" s="197">
        <f>G31*(1+L31/100)</f>
        <v>0</v>
      </c>
      <c r="N31" s="198">
        <v>0.00049</v>
      </c>
      <c r="O31" s="198">
        <f>ROUND(E31*N31,2)</f>
        <v>0.01</v>
      </c>
      <c r="P31" s="198">
        <v>0.031</v>
      </c>
      <c r="Q31" s="198">
        <f>ROUND(E31*P31,2)</f>
        <v>0.37</v>
      </c>
      <c r="R31" s="198"/>
      <c r="S31" s="198" t="s">
        <v>105</v>
      </c>
      <c r="T31" s="198" t="s">
        <v>139</v>
      </c>
      <c r="U31" s="198">
        <v>0.772</v>
      </c>
      <c r="V31" s="198">
        <f>ROUND(E31*U31,2)</f>
        <v>9.26</v>
      </c>
      <c r="W31" s="198"/>
      <c r="X31" s="198" t="s">
        <v>107</v>
      </c>
      <c r="Y31" s="199"/>
      <c r="Z31" s="199"/>
      <c r="AA31" s="199"/>
      <c r="AB31" s="199"/>
      <c r="AC31" s="199"/>
      <c r="AD31" s="199"/>
      <c r="AE31" s="199"/>
      <c r="AF31" s="199"/>
      <c r="AG31" s="199" t="s">
        <v>140</v>
      </c>
      <c r="AH31" s="199"/>
      <c r="AI31" s="199"/>
      <c r="AJ31" s="199"/>
      <c r="AK31" s="199"/>
      <c r="AL31" s="199"/>
      <c r="AM31" s="199"/>
      <c r="AN31" s="199"/>
      <c r="AO31" s="199"/>
      <c r="AP31" s="199"/>
      <c r="AQ31" s="199"/>
      <c r="AR31" s="199"/>
      <c r="AS31" s="199"/>
      <c r="AT31" s="199"/>
      <c r="AU31" s="199"/>
      <c r="AV31" s="199"/>
      <c r="AW31" s="199"/>
      <c r="AX31" s="199"/>
      <c r="AY31" s="199"/>
      <c r="AZ31" s="199"/>
      <c r="BA31" s="199"/>
      <c r="BB31" s="199"/>
      <c r="BC31" s="199"/>
      <c r="BD31" s="199"/>
      <c r="BE31" s="199"/>
      <c r="BF31" s="199"/>
      <c r="BG31" s="199"/>
      <c r="BH31" s="199"/>
    </row>
    <row r="32" spans="1:60" ht="12.75" outlineLevel="1">
      <c r="A32" s="200"/>
      <c r="B32" s="201"/>
      <c r="C32" s="202" t="s">
        <v>144</v>
      </c>
      <c r="D32" s="203"/>
      <c r="E32" s="204">
        <v>12</v>
      </c>
      <c r="F32" s="198"/>
      <c r="G32" s="198"/>
      <c r="H32" s="198"/>
      <c r="I32" s="198"/>
      <c r="J32" s="198"/>
      <c r="K32" s="198"/>
      <c r="L32" s="198"/>
      <c r="M32" s="198"/>
      <c r="N32" s="198"/>
      <c r="O32" s="198"/>
      <c r="P32" s="198"/>
      <c r="Q32" s="198"/>
      <c r="R32" s="198"/>
      <c r="S32" s="198"/>
      <c r="T32" s="198"/>
      <c r="U32" s="198"/>
      <c r="V32" s="198"/>
      <c r="W32" s="198"/>
      <c r="X32" s="198"/>
      <c r="Y32" s="199"/>
      <c r="Z32" s="199"/>
      <c r="AA32" s="199"/>
      <c r="AB32" s="199"/>
      <c r="AC32" s="199"/>
      <c r="AD32" s="199"/>
      <c r="AE32" s="199"/>
      <c r="AF32" s="199"/>
      <c r="AG32" s="199" t="s">
        <v>110</v>
      </c>
      <c r="AH32" s="199">
        <v>0</v>
      </c>
      <c r="AI32" s="199"/>
      <c r="AJ32" s="199"/>
      <c r="AK32" s="199"/>
      <c r="AL32" s="199"/>
      <c r="AM32" s="199"/>
      <c r="AN32" s="199"/>
      <c r="AO32" s="199"/>
      <c r="AP32" s="199"/>
      <c r="AQ32" s="199"/>
      <c r="AR32" s="199"/>
      <c r="AS32" s="199"/>
      <c r="AT32" s="199"/>
      <c r="AU32" s="199"/>
      <c r="AV32" s="199"/>
      <c r="AW32" s="199"/>
      <c r="AX32" s="199"/>
      <c r="AY32" s="199"/>
      <c r="AZ32" s="199"/>
      <c r="BA32" s="199"/>
      <c r="BB32" s="199"/>
      <c r="BC32" s="199"/>
      <c r="BD32" s="199"/>
      <c r="BE32" s="199"/>
      <c r="BF32" s="199"/>
      <c r="BG32" s="199"/>
      <c r="BH32" s="199"/>
    </row>
    <row r="33" spans="1:33" ht="12.75">
      <c r="A33" s="182" t="s">
        <v>100</v>
      </c>
      <c r="B33" s="183" t="s">
        <v>66</v>
      </c>
      <c r="C33" s="184" t="s">
        <v>67</v>
      </c>
      <c r="D33" s="185"/>
      <c r="E33" s="186"/>
      <c r="F33" s="187"/>
      <c r="G33" s="187">
        <f>SUMIF(AG34:AG35,"&lt;&gt;NOR",G34:G35)</f>
        <v>0</v>
      </c>
      <c r="H33" s="187"/>
      <c r="I33" s="187">
        <f>SUM(I34:I35)</f>
        <v>0</v>
      </c>
      <c r="J33" s="187"/>
      <c r="K33" s="187">
        <f>SUM(K34:K35)</f>
        <v>0</v>
      </c>
      <c r="L33" s="187"/>
      <c r="M33" s="188">
        <f>SUM(M34:M35)</f>
        <v>0</v>
      </c>
      <c r="N33" s="189"/>
      <c r="O33" s="189">
        <f>SUM(O34:O35)</f>
        <v>0</v>
      </c>
      <c r="P33" s="189"/>
      <c r="Q33" s="189">
        <f>SUM(Q34:Q35)</f>
        <v>0</v>
      </c>
      <c r="R33" s="189"/>
      <c r="S33" s="189"/>
      <c r="T33" s="189"/>
      <c r="U33" s="189"/>
      <c r="V33" s="189">
        <f>SUM(V34:V35)</f>
        <v>8.59</v>
      </c>
      <c r="W33" s="189"/>
      <c r="X33" s="189"/>
      <c r="AG33" t="s">
        <v>101</v>
      </c>
    </row>
    <row r="34" spans="1:60" ht="12.75" outlineLevel="1">
      <c r="A34" s="190">
        <v>10</v>
      </c>
      <c r="B34" s="191" t="s">
        <v>145</v>
      </c>
      <c r="C34" s="192" t="s">
        <v>146</v>
      </c>
      <c r="D34" s="193" t="s">
        <v>118</v>
      </c>
      <c r="E34" s="194">
        <v>33.67</v>
      </c>
      <c r="F34" s="195"/>
      <c r="G34" s="196">
        <f>ROUND(E34*F34,2)</f>
        <v>0</v>
      </c>
      <c r="H34" s="195"/>
      <c r="I34" s="196">
        <f>ROUND(E34*H34,2)</f>
        <v>0</v>
      </c>
      <c r="J34" s="195"/>
      <c r="K34" s="196">
        <f>ROUND(E34*J34,2)</f>
        <v>0</v>
      </c>
      <c r="L34" s="196">
        <v>21</v>
      </c>
      <c r="M34" s="197">
        <f>G34*(1+L34/100)</f>
        <v>0</v>
      </c>
      <c r="N34" s="198">
        <v>0</v>
      </c>
      <c r="O34" s="198">
        <f>ROUND(E34*N34,2)</f>
        <v>0</v>
      </c>
      <c r="P34" s="198">
        <v>0</v>
      </c>
      <c r="Q34" s="198">
        <f>ROUND(E34*P34,2)</f>
        <v>0</v>
      </c>
      <c r="R34" s="198"/>
      <c r="S34" s="198" t="s">
        <v>105</v>
      </c>
      <c r="T34" s="198" t="s">
        <v>147</v>
      </c>
      <c r="U34" s="198">
        <v>0.255</v>
      </c>
      <c r="V34" s="198">
        <f>ROUND(E34*U34,2)</f>
        <v>8.59</v>
      </c>
      <c r="W34" s="198"/>
      <c r="X34" s="198" t="s">
        <v>107</v>
      </c>
      <c r="Y34" s="199"/>
      <c r="Z34" s="199"/>
      <c r="AA34" s="199"/>
      <c r="AB34" s="199"/>
      <c r="AC34" s="199"/>
      <c r="AD34" s="199"/>
      <c r="AE34" s="199"/>
      <c r="AF34" s="199"/>
      <c r="AG34" s="199" t="s">
        <v>148</v>
      </c>
      <c r="AH34" s="199"/>
      <c r="AI34" s="199"/>
      <c r="AJ34" s="199"/>
      <c r="AK34" s="199"/>
      <c r="AL34" s="199"/>
      <c r="AM34" s="199"/>
      <c r="AN34" s="199"/>
      <c r="AO34" s="199"/>
      <c r="AP34" s="199"/>
      <c r="AQ34" s="199"/>
      <c r="AR34" s="199"/>
      <c r="AS34" s="199"/>
      <c r="AT34" s="199"/>
      <c r="AU34" s="199"/>
      <c r="AV34" s="199"/>
      <c r="AW34" s="199"/>
      <c r="AX34" s="199"/>
      <c r="AY34" s="199"/>
      <c r="AZ34" s="199"/>
      <c r="BA34" s="199"/>
      <c r="BB34" s="199"/>
      <c r="BC34" s="199"/>
      <c r="BD34" s="199"/>
      <c r="BE34" s="199"/>
      <c r="BF34" s="199"/>
      <c r="BG34" s="199"/>
      <c r="BH34" s="199"/>
    </row>
    <row r="35" spans="1:60" ht="12.75" outlineLevel="1">
      <c r="A35" s="200"/>
      <c r="B35" s="201"/>
      <c r="C35" s="202" t="s">
        <v>149</v>
      </c>
      <c r="D35" s="203"/>
      <c r="E35" s="204">
        <v>33.67</v>
      </c>
      <c r="F35" s="198"/>
      <c r="G35" s="198"/>
      <c r="H35" s="198"/>
      <c r="I35" s="198"/>
      <c r="J35" s="198"/>
      <c r="K35" s="198"/>
      <c r="L35" s="198"/>
      <c r="M35" s="198"/>
      <c r="N35" s="198"/>
      <c r="O35" s="198"/>
      <c r="P35" s="198"/>
      <c r="Q35" s="198"/>
      <c r="R35" s="198"/>
      <c r="S35" s="198"/>
      <c r="T35" s="198"/>
      <c r="U35" s="198"/>
      <c r="V35" s="198"/>
      <c r="W35" s="198"/>
      <c r="X35" s="198"/>
      <c r="Y35" s="199"/>
      <c r="Z35" s="199"/>
      <c r="AA35" s="199"/>
      <c r="AB35" s="199"/>
      <c r="AC35" s="199"/>
      <c r="AD35" s="199"/>
      <c r="AE35" s="199"/>
      <c r="AF35" s="199"/>
      <c r="AG35" s="199" t="s">
        <v>110</v>
      </c>
      <c r="AH35" s="199">
        <v>0</v>
      </c>
      <c r="AI35" s="199"/>
      <c r="AJ35" s="199"/>
      <c r="AK35" s="199"/>
      <c r="AL35" s="199"/>
      <c r="AM35" s="199"/>
      <c r="AN35" s="199"/>
      <c r="AO35" s="199"/>
      <c r="AP35" s="199"/>
      <c r="AQ35" s="199"/>
      <c r="AR35" s="199"/>
      <c r="AS35" s="199"/>
      <c r="AT35" s="199"/>
      <c r="AU35" s="199"/>
      <c r="AV35" s="199"/>
      <c r="AW35" s="199"/>
      <c r="AX35" s="199"/>
      <c r="AY35" s="199"/>
      <c r="AZ35" s="199"/>
      <c r="BA35" s="199"/>
      <c r="BB35" s="199"/>
      <c r="BC35" s="199"/>
      <c r="BD35" s="199"/>
      <c r="BE35" s="199"/>
      <c r="BF35" s="199"/>
      <c r="BG35" s="199"/>
      <c r="BH35" s="199"/>
    </row>
    <row r="36" spans="1:33" ht="12.75">
      <c r="A36" s="160"/>
      <c r="B36" s="166"/>
      <c r="C36" s="205"/>
      <c r="D36" s="168"/>
      <c r="E36" s="160"/>
      <c r="F36" s="160"/>
      <c r="G36" s="160"/>
      <c r="H36" s="160"/>
      <c r="I36" s="160"/>
      <c r="J36" s="160"/>
      <c r="K36" s="160"/>
      <c r="L36" s="160"/>
      <c r="M36" s="160"/>
      <c r="N36" s="160"/>
      <c r="O36" s="160"/>
      <c r="P36" s="160"/>
      <c r="Q36" s="160"/>
      <c r="R36" s="160"/>
      <c r="S36" s="160"/>
      <c r="T36" s="160"/>
      <c r="U36" s="160"/>
      <c r="V36" s="160"/>
      <c r="W36" s="160"/>
      <c r="X36" s="160"/>
      <c r="AE36">
        <v>15</v>
      </c>
      <c r="AF36">
        <v>21</v>
      </c>
      <c r="AG36" t="s">
        <v>87</v>
      </c>
    </row>
    <row r="37" spans="1:33" ht="12.75">
      <c r="A37" s="206"/>
      <c r="B37" s="207" t="s">
        <v>24</v>
      </c>
      <c r="C37" s="208"/>
      <c r="D37" s="209"/>
      <c r="E37" s="210"/>
      <c r="F37" s="210"/>
      <c r="G37" s="211">
        <f>G8+G14+G17+G20+G33</f>
        <v>0</v>
      </c>
      <c r="H37" s="160"/>
      <c r="I37" s="160"/>
      <c r="J37" s="160"/>
      <c r="K37" s="160"/>
      <c r="L37" s="160"/>
      <c r="M37" s="160"/>
      <c r="N37" s="160"/>
      <c r="O37" s="160"/>
      <c r="P37" s="160"/>
      <c r="Q37" s="160"/>
      <c r="R37" s="160"/>
      <c r="S37" s="160"/>
      <c r="T37" s="160"/>
      <c r="U37" s="160"/>
      <c r="V37" s="160"/>
      <c r="W37" s="160"/>
      <c r="X37" s="160"/>
      <c r="AE37">
        <f>SUMIF(L7:L35,AE36,G7:G35)</f>
        <v>0</v>
      </c>
      <c r="AF37">
        <f>SUMIF(L7:L35,AF36,G7:G35)</f>
        <v>0</v>
      </c>
      <c r="AG37" t="s">
        <v>150</v>
      </c>
    </row>
    <row r="38" spans="1:24" ht="12.75">
      <c r="A38" s="160"/>
      <c r="B38" s="166"/>
      <c r="C38" s="205"/>
      <c r="D38" s="168"/>
      <c r="E38" s="160"/>
      <c r="F38" s="160"/>
      <c r="G38" s="160"/>
      <c r="H38" s="160"/>
      <c r="I38" s="160"/>
      <c r="J38" s="160"/>
      <c r="K38" s="160"/>
      <c r="L38" s="160"/>
      <c r="M38" s="160"/>
      <c r="N38" s="160"/>
      <c r="O38" s="160"/>
      <c r="P38" s="160"/>
      <c r="Q38" s="160"/>
      <c r="R38" s="160"/>
      <c r="S38" s="160"/>
      <c r="T38" s="160"/>
      <c r="U38" s="160"/>
      <c r="V38" s="160"/>
      <c r="W38" s="160"/>
      <c r="X38" s="160"/>
    </row>
    <row r="39" spans="1:24" ht="12.75">
      <c r="A39" s="160"/>
      <c r="B39" s="166"/>
      <c r="C39" s="205"/>
      <c r="D39" s="168"/>
      <c r="E39" s="160"/>
      <c r="F39" s="160"/>
      <c r="G39" s="160"/>
      <c r="H39" s="160"/>
      <c r="I39" s="160"/>
      <c r="J39" s="160"/>
      <c r="K39" s="160"/>
      <c r="L39" s="160"/>
      <c r="M39" s="160"/>
      <c r="N39" s="160"/>
      <c r="O39" s="160"/>
      <c r="P39" s="160"/>
      <c r="Q39" s="160"/>
      <c r="R39" s="160"/>
      <c r="S39" s="160"/>
      <c r="T39" s="160"/>
      <c r="U39" s="160"/>
      <c r="V39" s="160"/>
      <c r="W39" s="160"/>
      <c r="X39" s="160"/>
    </row>
    <row r="40" spans="1:24" ht="12.75">
      <c r="A40" s="212" t="s">
        <v>151</v>
      </c>
      <c r="B40" s="212"/>
      <c r="C40" s="212"/>
      <c r="D40" s="168"/>
      <c r="E40" s="160"/>
      <c r="F40" s="160"/>
      <c r="G40" s="160"/>
      <c r="H40" s="160"/>
      <c r="I40" s="160"/>
      <c r="J40" s="160"/>
      <c r="K40" s="160"/>
      <c r="L40" s="160"/>
      <c r="M40" s="160"/>
      <c r="N40" s="160"/>
      <c r="O40" s="160"/>
      <c r="P40" s="160"/>
      <c r="Q40" s="160"/>
      <c r="R40" s="160"/>
      <c r="S40" s="160"/>
      <c r="T40" s="160"/>
      <c r="U40" s="160"/>
      <c r="V40" s="160"/>
      <c r="W40" s="160"/>
      <c r="X40" s="160"/>
    </row>
    <row r="41" spans="1:33" ht="12.75">
      <c r="A41" s="213"/>
      <c r="B41" s="213"/>
      <c r="C41" s="213"/>
      <c r="D41" s="213"/>
      <c r="E41" s="213"/>
      <c r="F41" s="213"/>
      <c r="G41" s="213"/>
      <c r="H41" s="160"/>
      <c r="I41" s="160"/>
      <c r="J41" s="160"/>
      <c r="K41" s="160"/>
      <c r="L41" s="160"/>
      <c r="M41" s="160"/>
      <c r="N41" s="160"/>
      <c r="O41" s="160"/>
      <c r="P41" s="160"/>
      <c r="Q41" s="160"/>
      <c r="R41" s="160"/>
      <c r="S41" s="160"/>
      <c r="T41" s="160"/>
      <c r="U41" s="160"/>
      <c r="V41" s="160"/>
      <c r="W41" s="160"/>
      <c r="X41" s="160"/>
      <c r="AG41" t="s">
        <v>152</v>
      </c>
    </row>
    <row r="42" spans="1:24" ht="12.75">
      <c r="A42" s="213"/>
      <c r="B42" s="213"/>
      <c r="C42" s="213"/>
      <c r="D42" s="213"/>
      <c r="E42" s="213"/>
      <c r="F42" s="213"/>
      <c r="G42" s="213"/>
      <c r="H42" s="160"/>
      <c r="I42" s="160"/>
      <c r="J42" s="160"/>
      <c r="K42" s="160"/>
      <c r="L42" s="160"/>
      <c r="M42" s="160"/>
      <c r="N42" s="160"/>
      <c r="O42" s="160"/>
      <c r="P42" s="160"/>
      <c r="Q42" s="160"/>
      <c r="R42" s="160"/>
      <c r="S42" s="160"/>
      <c r="T42" s="160"/>
      <c r="U42" s="160"/>
      <c r="V42" s="160"/>
      <c r="W42" s="160"/>
      <c r="X42" s="160"/>
    </row>
    <row r="43" spans="1:24" ht="12.75">
      <c r="A43" s="213"/>
      <c r="B43" s="213"/>
      <c r="C43" s="213"/>
      <c r="D43" s="213"/>
      <c r="E43" s="213"/>
      <c r="F43" s="213"/>
      <c r="G43" s="213"/>
      <c r="H43" s="160"/>
      <c r="I43" s="160"/>
      <c r="J43" s="160"/>
      <c r="K43" s="160"/>
      <c r="L43" s="160"/>
      <c r="M43" s="160"/>
      <c r="N43" s="160"/>
      <c r="O43" s="160"/>
      <c r="P43" s="160"/>
      <c r="Q43" s="160"/>
      <c r="R43" s="160"/>
      <c r="S43" s="160"/>
      <c r="T43" s="160"/>
      <c r="U43" s="160"/>
      <c r="V43" s="160"/>
      <c r="W43" s="160"/>
      <c r="X43" s="160"/>
    </row>
    <row r="44" spans="1:24" ht="12.75">
      <c r="A44" s="213"/>
      <c r="B44" s="213"/>
      <c r="C44" s="213"/>
      <c r="D44" s="213"/>
      <c r="E44" s="213"/>
      <c r="F44" s="213"/>
      <c r="G44" s="213"/>
      <c r="H44" s="160"/>
      <c r="I44" s="160"/>
      <c r="J44" s="160"/>
      <c r="K44" s="160"/>
      <c r="L44" s="160"/>
      <c r="M44" s="160"/>
      <c r="N44" s="160"/>
      <c r="O44" s="160"/>
      <c r="P44" s="160"/>
      <c r="Q44" s="160"/>
      <c r="R44" s="160"/>
      <c r="S44" s="160"/>
      <c r="T44" s="160"/>
      <c r="U44" s="160"/>
      <c r="V44" s="160"/>
      <c r="W44" s="160"/>
      <c r="X44" s="160"/>
    </row>
    <row r="45" spans="1:24" ht="12.75">
      <c r="A45" s="213"/>
      <c r="B45" s="213"/>
      <c r="C45" s="213"/>
      <c r="D45" s="213"/>
      <c r="E45" s="213"/>
      <c r="F45" s="213"/>
      <c r="G45" s="213"/>
      <c r="H45" s="160"/>
      <c r="I45" s="160"/>
      <c r="J45" s="160"/>
      <c r="K45" s="160"/>
      <c r="L45" s="160"/>
      <c r="M45" s="160"/>
      <c r="N45" s="160"/>
      <c r="O45" s="160"/>
      <c r="P45" s="160"/>
      <c r="Q45" s="160"/>
      <c r="R45" s="160"/>
      <c r="S45" s="160"/>
      <c r="T45" s="160"/>
      <c r="U45" s="160"/>
      <c r="V45" s="160"/>
      <c r="W45" s="160"/>
      <c r="X45" s="160"/>
    </row>
    <row r="46" spans="1:24" ht="12.75">
      <c r="A46" s="160"/>
      <c r="B46" s="166"/>
      <c r="C46" s="205"/>
      <c r="D46" s="168"/>
      <c r="E46" s="160"/>
      <c r="F46" s="160"/>
      <c r="G46" s="160"/>
      <c r="H46" s="160"/>
      <c r="I46" s="160"/>
      <c r="J46" s="160"/>
      <c r="K46" s="160"/>
      <c r="L46" s="160"/>
      <c r="M46" s="160"/>
      <c r="N46" s="160"/>
      <c r="O46" s="160"/>
      <c r="P46" s="160"/>
      <c r="Q46" s="160"/>
      <c r="R46" s="160"/>
      <c r="S46" s="160"/>
      <c r="T46" s="160"/>
      <c r="U46" s="160"/>
      <c r="V46" s="160"/>
      <c r="W46" s="160"/>
      <c r="X46" s="160"/>
    </row>
    <row r="47" spans="3:33" ht="12.75">
      <c r="C47" s="214"/>
      <c r="D47" s="108"/>
      <c r="AG47" t="s">
        <v>153</v>
      </c>
    </row>
    <row r="48" ht="12.75">
      <c r="D48" s="108"/>
    </row>
    <row r="49" ht="12.75">
      <c r="D49" s="108"/>
    </row>
    <row r="50" ht="12.75">
      <c r="D50" s="108"/>
    </row>
    <row r="51" ht="12.75">
      <c r="D51" s="108"/>
    </row>
    <row r="52" ht="12.75">
      <c r="D52" s="108"/>
    </row>
    <row r="53" ht="12.75">
      <c r="D53" s="108"/>
    </row>
    <row r="54" ht="12.75">
      <c r="D54" s="108"/>
    </row>
    <row r="55" ht="12.75">
      <c r="D55" s="108"/>
    </row>
    <row r="56" ht="12.75">
      <c r="D56" s="108"/>
    </row>
    <row r="57" ht="12.75">
      <c r="D57" s="108"/>
    </row>
    <row r="58" ht="12.75">
      <c r="D58" s="108"/>
    </row>
    <row r="59" ht="12.75">
      <c r="D59" s="108"/>
    </row>
    <row r="60" ht="12.75">
      <c r="D60" s="108"/>
    </row>
    <row r="61" ht="12.75">
      <c r="D61" s="108"/>
    </row>
    <row r="62" ht="12.75">
      <c r="D62" s="108"/>
    </row>
    <row r="63" ht="12.75">
      <c r="D63" s="108"/>
    </row>
    <row r="64" ht="12.75">
      <c r="D64" s="108"/>
    </row>
    <row r="65" ht="12.75">
      <c r="D65" s="108"/>
    </row>
    <row r="66" ht="12.75">
      <c r="D66" s="108"/>
    </row>
    <row r="67" ht="12.75">
      <c r="D67" s="108"/>
    </row>
    <row r="68" ht="12.75">
      <c r="D68" s="108"/>
    </row>
    <row r="69" ht="12.75">
      <c r="D69" s="108"/>
    </row>
    <row r="70" ht="12.75">
      <c r="D70" s="108"/>
    </row>
    <row r="71" ht="12.75">
      <c r="D71" s="108"/>
    </row>
    <row r="72" ht="12.75">
      <c r="D72" s="108"/>
    </row>
    <row r="73" ht="12.75">
      <c r="D73" s="108"/>
    </row>
    <row r="74" ht="12.75">
      <c r="D74" s="108"/>
    </row>
    <row r="75" ht="12.75">
      <c r="D75" s="108"/>
    </row>
    <row r="76" ht="12.75">
      <c r="D76" s="108"/>
    </row>
    <row r="77" ht="12.75">
      <c r="D77" s="108"/>
    </row>
    <row r="78" ht="12.75">
      <c r="D78" s="108"/>
    </row>
    <row r="79" ht="12.75">
      <c r="D79" s="108"/>
    </row>
    <row r="80" ht="12.75">
      <c r="D80" s="108"/>
    </row>
    <row r="81" ht="12.75">
      <c r="D81" s="108"/>
    </row>
    <row r="82" ht="12.75">
      <c r="D82" s="108"/>
    </row>
    <row r="83" ht="12.75">
      <c r="D83" s="108"/>
    </row>
    <row r="84" ht="12.75">
      <c r="D84" s="108"/>
    </row>
    <row r="85" ht="12.75">
      <c r="D85" s="108"/>
    </row>
    <row r="86" ht="12.75">
      <c r="D86" s="108"/>
    </row>
    <row r="87" ht="12.75">
      <c r="D87" s="108"/>
    </row>
    <row r="88" ht="12.75">
      <c r="D88" s="108"/>
    </row>
    <row r="89" ht="12.75">
      <c r="D89" s="108"/>
    </row>
    <row r="90" ht="12.75">
      <c r="D90" s="108"/>
    </row>
    <row r="91" ht="12.75">
      <c r="D91" s="108"/>
    </row>
    <row r="92" ht="12.75">
      <c r="D92" s="108"/>
    </row>
    <row r="93" ht="12.75">
      <c r="D93" s="108"/>
    </row>
    <row r="94" ht="12.75">
      <c r="D94" s="108"/>
    </row>
    <row r="95" ht="12.75">
      <c r="D95" s="108"/>
    </row>
    <row r="96" ht="12.75">
      <c r="D96" s="108"/>
    </row>
    <row r="97" ht="12.75">
      <c r="D97" s="108"/>
    </row>
    <row r="98" ht="12.75">
      <c r="D98" s="108"/>
    </row>
    <row r="99" ht="12.75">
      <c r="D99" s="108"/>
    </row>
    <row r="100" ht="12.75">
      <c r="D100" s="108"/>
    </row>
    <row r="101" ht="12.75">
      <c r="D101" s="108"/>
    </row>
    <row r="102" ht="12.75">
      <c r="D102" s="108"/>
    </row>
    <row r="103" ht="12.75">
      <c r="D103" s="108"/>
    </row>
    <row r="104" ht="12.75">
      <c r="D104" s="108"/>
    </row>
    <row r="105" ht="12.75">
      <c r="D105" s="108"/>
    </row>
    <row r="106" ht="12.75">
      <c r="D106" s="108"/>
    </row>
    <row r="107" ht="12.75">
      <c r="D107" s="108"/>
    </row>
    <row r="108" ht="12.75">
      <c r="D108" s="108"/>
    </row>
    <row r="109" ht="12.75">
      <c r="D109" s="108"/>
    </row>
    <row r="110" ht="12.75">
      <c r="D110" s="108"/>
    </row>
    <row r="111" ht="12.75">
      <c r="D111" s="108"/>
    </row>
    <row r="112" ht="12.75">
      <c r="D112" s="108"/>
    </row>
    <row r="113" ht="12.75">
      <c r="D113" s="108"/>
    </row>
    <row r="114" ht="12.75">
      <c r="D114" s="108"/>
    </row>
    <row r="115" ht="12.75">
      <c r="D115" s="108"/>
    </row>
    <row r="116" ht="12.75">
      <c r="D116" s="108"/>
    </row>
    <row r="117" ht="12.75">
      <c r="D117" s="108"/>
    </row>
    <row r="118" ht="12.75">
      <c r="D118" s="108"/>
    </row>
    <row r="119" ht="12.75">
      <c r="D119" s="108"/>
    </row>
    <row r="120" ht="12.75">
      <c r="D120" s="108"/>
    </row>
    <row r="121" ht="12.75">
      <c r="D121" s="108"/>
    </row>
    <row r="122" ht="12.75">
      <c r="D122" s="108"/>
    </row>
    <row r="123" ht="12.75">
      <c r="D123" s="108"/>
    </row>
    <row r="124" ht="12.75">
      <c r="D124" s="108"/>
    </row>
    <row r="125" ht="12.75">
      <c r="D125" s="108"/>
    </row>
    <row r="126" ht="12.75">
      <c r="D126" s="108"/>
    </row>
    <row r="127" ht="12.75">
      <c r="D127" s="108"/>
    </row>
    <row r="128" ht="12.75">
      <c r="D128" s="108"/>
    </row>
    <row r="129" ht="12.75">
      <c r="D129" s="108"/>
    </row>
    <row r="130" ht="12.75">
      <c r="D130" s="108"/>
    </row>
    <row r="131" ht="12.75">
      <c r="D131" s="108"/>
    </row>
    <row r="132" ht="12.75">
      <c r="D132" s="108"/>
    </row>
    <row r="133" ht="12.75">
      <c r="D133" s="108"/>
    </row>
    <row r="134" ht="12.75">
      <c r="D134" s="108"/>
    </row>
    <row r="135" ht="12.75">
      <c r="D135" s="108"/>
    </row>
    <row r="136" ht="12.75">
      <c r="D136" s="108"/>
    </row>
    <row r="137" ht="12.75">
      <c r="D137" s="108"/>
    </row>
    <row r="138" ht="12.75">
      <c r="D138" s="108"/>
    </row>
    <row r="139" ht="12.75">
      <c r="D139" s="108"/>
    </row>
    <row r="140" ht="12.75">
      <c r="D140" s="108"/>
    </row>
    <row r="141" ht="12.75">
      <c r="D141" s="108"/>
    </row>
    <row r="142" ht="12.75">
      <c r="D142" s="108"/>
    </row>
    <row r="143" ht="12.75">
      <c r="D143" s="108"/>
    </row>
    <row r="144" ht="12.75">
      <c r="D144" s="108"/>
    </row>
    <row r="145" ht="12.75">
      <c r="D145" s="108"/>
    </row>
    <row r="146" ht="12.75">
      <c r="D146" s="108"/>
    </row>
    <row r="147" ht="12.75">
      <c r="D147" s="108"/>
    </row>
    <row r="148" ht="12.75">
      <c r="D148" s="108"/>
    </row>
    <row r="149" ht="12.75">
      <c r="D149" s="108"/>
    </row>
    <row r="150" ht="12.75">
      <c r="D150" s="108"/>
    </row>
    <row r="151" ht="12.75">
      <c r="D151" s="108"/>
    </row>
    <row r="152" ht="12.75">
      <c r="D152" s="108"/>
    </row>
    <row r="153" ht="12.75">
      <c r="D153" s="108"/>
    </row>
    <row r="154" ht="12.75">
      <c r="D154" s="108"/>
    </row>
    <row r="155" ht="12.75">
      <c r="D155" s="108"/>
    </row>
    <row r="156" ht="12.75">
      <c r="D156" s="108"/>
    </row>
    <row r="157" ht="12.75">
      <c r="D157" s="108"/>
    </row>
    <row r="158" ht="12.75">
      <c r="D158" s="108"/>
    </row>
    <row r="159" ht="12.75">
      <c r="D159" s="108"/>
    </row>
    <row r="160" ht="12.75">
      <c r="D160" s="108"/>
    </row>
    <row r="161" ht="12.75">
      <c r="D161" s="108"/>
    </row>
    <row r="162" ht="12.75">
      <c r="D162" s="108"/>
    </row>
    <row r="163" ht="12.75">
      <c r="D163" s="108"/>
    </row>
    <row r="164" ht="12.75">
      <c r="D164" s="108"/>
    </row>
    <row r="165" ht="12.75">
      <c r="D165" s="108"/>
    </row>
    <row r="166" ht="12.75">
      <c r="D166" s="108"/>
    </row>
    <row r="167" ht="12.75">
      <c r="D167" s="108"/>
    </row>
    <row r="168" ht="12.75">
      <c r="D168" s="108"/>
    </row>
    <row r="169" ht="12.75">
      <c r="D169" s="108"/>
    </row>
    <row r="170" ht="12.75">
      <c r="D170" s="108"/>
    </row>
    <row r="171" ht="12.75">
      <c r="D171" s="108"/>
    </row>
    <row r="172" ht="12.75">
      <c r="D172" s="108"/>
    </row>
    <row r="173" ht="12.75">
      <c r="D173" s="108"/>
    </row>
    <row r="174" ht="12.75">
      <c r="D174" s="108"/>
    </row>
    <row r="175" ht="12.75">
      <c r="D175" s="108"/>
    </row>
    <row r="176" ht="12.75">
      <c r="D176" s="108"/>
    </row>
    <row r="177" ht="12.75">
      <c r="D177" s="108"/>
    </row>
    <row r="178" ht="12.75">
      <c r="D178" s="108"/>
    </row>
    <row r="179" ht="12.75">
      <c r="D179" s="108"/>
    </row>
    <row r="180" ht="12.75">
      <c r="D180" s="108"/>
    </row>
    <row r="181" ht="12.75">
      <c r="D181" s="108"/>
    </row>
    <row r="182" ht="12.75">
      <c r="D182" s="108"/>
    </row>
    <row r="183" ht="12.75">
      <c r="D183" s="108"/>
    </row>
    <row r="184" ht="12.75">
      <c r="D184" s="108"/>
    </row>
    <row r="185" ht="12.75">
      <c r="D185" s="108"/>
    </row>
    <row r="186" ht="12.75">
      <c r="D186" s="108"/>
    </row>
    <row r="187" ht="12.75">
      <c r="D187" s="108"/>
    </row>
    <row r="188" ht="12.75">
      <c r="D188" s="108"/>
    </row>
    <row r="189" ht="12.75">
      <c r="D189" s="108"/>
    </row>
    <row r="190" ht="12.75">
      <c r="D190" s="108"/>
    </row>
    <row r="191" ht="12.75">
      <c r="D191" s="108"/>
    </row>
    <row r="192" ht="12.75">
      <c r="D192" s="108"/>
    </row>
    <row r="193" ht="12.75">
      <c r="D193" s="108"/>
    </row>
    <row r="194" ht="12.75">
      <c r="D194" s="108"/>
    </row>
    <row r="195" ht="12.75">
      <c r="D195" s="108"/>
    </row>
    <row r="196" ht="12.75">
      <c r="D196" s="108"/>
    </row>
    <row r="197" ht="12.75">
      <c r="D197" s="108"/>
    </row>
    <row r="198" ht="12.75">
      <c r="D198" s="108"/>
    </row>
    <row r="199" ht="12.75">
      <c r="D199" s="108"/>
    </row>
    <row r="200" ht="12.75">
      <c r="D200" s="108"/>
    </row>
    <row r="201" ht="12.75">
      <c r="D201" s="108"/>
    </row>
    <row r="202" ht="12.75">
      <c r="D202" s="108"/>
    </row>
    <row r="203" ht="12.75">
      <c r="D203" s="108"/>
    </row>
    <row r="204" ht="12.75">
      <c r="D204" s="108"/>
    </row>
    <row r="205" ht="12.75">
      <c r="D205" s="108"/>
    </row>
    <row r="206" ht="12.75">
      <c r="D206" s="108"/>
    </row>
    <row r="207" ht="12.75">
      <c r="D207" s="108"/>
    </row>
    <row r="208" ht="12.75">
      <c r="D208" s="108"/>
    </row>
    <row r="209" ht="12.75">
      <c r="D209" s="108"/>
    </row>
    <row r="210" ht="12.75">
      <c r="D210" s="108"/>
    </row>
    <row r="211" ht="12.75">
      <c r="D211" s="108"/>
    </row>
    <row r="212" ht="12.75">
      <c r="D212" s="108"/>
    </row>
    <row r="213" ht="12.75">
      <c r="D213" s="108"/>
    </row>
    <row r="214" ht="12.75">
      <c r="D214" s="108"/>
    </row>
    <row r="215" ht="12.75">
      <c r="D215" s="108"/>
    </row>
    <row r="216" ht="12.75">
      <c r="D216" s="108"/>
    </row>
    <row r="217" ht="12.75">
      <c r="D217" s="108"/>
    </row>
    <row r="218" ht="12.75">
      <c r="D218" s="108"/>
    </row>
    <row r="219" ht="12.75">
      <c r="D219" s="108"/>
    </row>
    <row r="220" ht="12.75">
      <c r="D220" s="108"/>
    </row>
    <row r="221" ht="12.75">
      <c r="D221" s="108"/>
    </row>
    <row r="222" ht="12.75">
      <c r="D222" s="108"/>
    </row>
    <row r="223" ht="12.75">
      <c r="D223" s="108"/>
    </row>
    <row r="224" ht="12.75">
      <c r="D224" s="108"/>
    </row>
    <row r="225" ht="12.75">
      <c r="D225" s="108"/>
    </row>
    <row r="226" ht="12.75">
      <c r="D226" s="108"/>
    </row>
    <row r="227" ht="12.75">
      <c r="D227" s="108"/>
    </row>
    <row r="228" ht="12.75">
      <c r="D228" s="108"/>
    </row>
    <row r="229" ht="12.75">
      <c r="D229" s="108"/>
    </row>
    <row r="230" ht="12.75">
      <c r="D230" s="108"/>
    </row>
    <row r="231" ht="12.75">
      <c r="D231" s="108"/>
    </row>
    <row r="232" ht="12.75">
      <c r="D232" s="108"/>
    </row>
    <row r="233" ht="12.75">
      <c r="D233" s="108"/>
    </row>
    <row r="234" ht="12.75">
      <c r="D234" s="108"/>
    </row>
    <row r="235" ht="12.75">
      <c r="D235" s="108"/>
    </row>
    <row r="236" ht="12.75">
      <c r="D236" s="108"/>
    </row>
    <row r="237" ht="12.75">
      <c r="D237" s="108"/>
    </row>
    <row r="238" ht="12.75">
      <c r="D238" s="108"/>
    </row>
    <row r="239" ht="12.75">
      <c r="D239" s="108"/>
    </row>
    <row r="240" ht="12.75">
      <c r="D240" s="108"/>
    </row>
    <row r="241" ht="12.75">
      <c r="D241" s="108"/>
    </row>
    <row r="242" ht="12.75">
      <c r="D242" s="108"/>
    </row>
    <row r="243" ht="12.75">
      <c r="D243" s="108"/>
    </row>
    <row r="244" ht="12.75">
      <c r="D244" s="108"/>
    </row>
    <row r="245" ht="12.75">
      <c r="D245" s="108"/>
    </row>
    <row r="246" ht="12.75">
      <c r="D246" s="108"/>
    </row>
    <row r="247" ht="12.75">
      <c r="D247" s="108"/>
    </row>
    <row r="248" ht="12.75">
      <c r="D248" s="108"/>
    </row>
    <row r="249" ht="12.75">
      <c r="D249" s="108"/>
    </row>
    <row r="250" ht="12.75">
      <c r="D250" s="108"/>
    </row>
    <row r="251" ht="12.75">
      <c r="D251" s="108"/>
    </row>
    <row r="252" ht="12.75">
      <c r="D252" s="108"/>
    </row>
    <row r="253" ht="12.75">
      <c r="D253" s="108"/>
    </row>
    <row r="254" ht="12.75">
      <c r="D254" s="108"/>
    </row>
    <row r="255" ht="12.75">
      <c r="D255" s="108"/>
    </row>
    <row r="256" ht="12.75">
      <c r="D256" s="108"/>
    </row>
    <row r="257" ht="12.75">
      <c r="D257" s="108"/>
    </row>
    <row r="258" ht="12.75">
      <c r="D258" s="108"/>
    </row>
    <row r="259" ht="12.75">
      <c r="D259" s="108"/>
    </row>
    <row r="260" ht="12.75">
      <c r="D260" s="108"/>
    </row>
    <row r="261" ht="12.75">
      <c r="D261" s="108"/>
    </row>
    <row r="262" ht="12.75">
      <c r="D262" s="108"/>
    </row>
    <row r="263" ht="12.75">
      <c r="D263" s="108"/>
    </row>
    <row r="264" ht="12.75">
      <c r="D264" s="108"/>
    </row>
    <row r="265" ht="12.75">
      <c r="D265" s="108"/>
    </row>
    <row r="266" ht="12.75">
      <c r="D266" s="108"/>
    </row>
    <row r="267" ht="12.75">
      <c r="D267" s="108"/>
    </row>
    <row r="268" ht="12.75">
      <c r="D268" s="108"/>
    </row>
    <row r="269" ht="12.75">
      <c r="D269" s="108"/>
    </row>
    <row r="270" ht="12.75">
      <c r="D270" s="108"/>
    </row>
    <row r="271" ht="12.75">
      <c r="D271" s="108"/>
    </row>
    <row r="272" ht="12.75">
      <c r="D272" s="108"/>
    </row>
    <row r="273" ht="12.75">
      <c r="D273" s="108"/>
    </row>
    <row r="274" ht="12.75">
      <c r="D274" s="108"/>
    </row>
    <row r="275" ht="12.75">
      <c r="D275" s="108"/>
    </row>
    <row r="276" ht="12.75">
      <c r="D276" s="108"/>
    </row>
    <row r="277" ht="12.75">
      <c r="D277" s="108"/>
    </row>
    <row r="278" ht="12.75">
      <c r="D278" s="108"/>
    </row>
    <row r="279" ht="12.75">
      <c r="D279" s="108"/>
    </row>
    <row r="280" ht="12.75">
      <c r="D280" s="108"/>
    </row>
    <row r="281" ht="12.75">
      <c r="D281" s="108"/>
    </row>
    <row r="282" ht="12.75">
      <c r="D282" s="108"/>
    </row>
    <row r="283" ht="12.75">
      <c r="D283" s="108"/>
    </row>
    <row r="284" ht="12.75">
      <c r="D284" s="108"/>
    </row>
    <row r="285" ht="12.75">
      <c r="D285" s="108"/>
    </row>
    <row r="286" ht="12.75">
      <c r="D286" s="108"/>
    </row>
    <row r="287" ht="12.75">
      <c r="D287" s="108"/>
    </row>
    <row r="288" ht="12.75">
      <c r="D288" s="108"/>
    </row>
    <row r="289" ht="12.75">
      <c r="D289" s="108"/>
    </row>
    <row r="290" ht="12.75">
      <c r="D290" s="108"/>
    </row>
    <row r="291" ht="12.75">
      <c r="D291" s="108"/>
    </row>
    <row r="292" ht="12.75">
      <c r="D292" s="108"/>
    </row>
    <row r="293" ht="12.75">
      <c r="D293" s="108"/>
    </row>
    <row r="294" ht="12.75">
      <c r="D294" s="108"/>
    </row>
    <row r="295" ht="12.75">
      <c r="D295" s="108"/>
    </row>
    <row r="296" ht="12.75">
      <c r="D296" s="108"/>
    </row>
    <row r="297" ht="12.75">
      <c r="D297" s="108"/>
    </row>
    <row r="298" ht="12.75">
      <c r="D298" s="108"/>
    </row>
    <row r="299" ht="12.75">
      <c r="D299" s="108"/>
    </row>
    <row r="300" ht="12.75">
      <c r="D300" s="108"/>
    </row>
    <row r="301" ht="12.75">
      <c r="D301" s="108"/>
    </row>
    <row r="302" ht="12.75">
      <c r="D302" s="108"/>
    </row>
    <row r="303" ht="12.75">
      <c r="D303" s="108"/>
    </row>
    <row r="304" ht="12.75">
      <c r="D304" s="108"/>
    </row>
    <row r="305" ht="12.75">
      <c r="D305" s="108"/>
    </row>
    <row r="306" ht="12.75">
      <c r="D306" s="108"/>
    </row>
    <row r="307" ht="12.75">
      <c r="D307" s="108"/>
    </row>
    <row r="308" ht="12.75">
      <c r="D308" s="108"/>
    </row>
    <row r="309" ht="12.75">
      <c r="D309" s="108"/>
    </row>
    <row r="310" ht="12.75">
      <c r="D310" s="108"/>
    </row>
    <row r="311" ht="12.75">
      <c r="D311" s="108"/>
    </row>
    <row r="312" ht="12.75">
      <c r="D312" s="108"/>
    </row>
    <row r="313" ht="12.75">
      <c r="D313" s="108"/>
    </row>
    <row r="314" ht="12.75">
      <c r="D314" s="108"/>
    </row>
    <row r="315" ht="12.75">
      <c r="D315" s="108"/>
    </row>
    <row r="316" ht="12.75">
      <c r="D316" s="108"/>
    </row>
    <row r="317" ht="12.75">
      <c r="D317" s="108"/>
    </row>
    <row r="318" ht="12.75">
      <c r="D318" s="108"/>
    </row>
    <row r="319" ht="12.75">
      <c r="D319" s="108"/>
    </row>
    <row r="320" ht="12.75">
      <c r="D320" s="108"/>
    </row>
    <row r="321" ht="12.75">
      <c r="D321" s="108"/>
    </row>
    <row r="322" ht="12.75">
      <c r="D322" s="108"/>
    </row>
    <row r="323" ht="12.75">
      <c r="D323" s="108"/>
    </row>
    <row r="324" ht="12.75">
      <c r="D324" s="108"/>
    </row>
    <row r="325" ht="12.75">
      <c r="D325" s="108"/>
    </row>
    <row r="326" ht="12.75">
      <c r="D326" s="108"/>
    </row>
    <row r="327" ht="12.75">
      <c r="D327" s="108"/>
    </row>
    <row r="328" ht="12.75">
      <c r="D328" s="108"/>
    </row>
    <row r="329" ht="12.75">
      <c r="D329" s="108"/>
    </row>
    <row r="330" ht="12.75">
      <c r="D330" s="108"/>
    </row>
    <row r="331" ht="12.75">
      <c r="D331" s="108"/>
    </row>
    <row r="332" ht="12.75">
      <c r="D332" s="108"/>
    </row>
    <row r="333" ht="12.75">
      <c r="D333" s="108"/>
    </row>
    <row r="334" ht="12.75">
      <c r="D334" s="108"/>
    </row>
    <row r="335" ht="12.75">
      <c r="D335" s="108"/>
    </row>
    <row r="336" ht="12.75">
      <c r="D336" s="108"/>
    </row>
    <row r="337" ht="12.75">
      <c r="D337" s="108"/>
    </row>
    <row r="338" ht="12.75">
      <c r="D338" s="108"/>
    </row>
    <row r="339" ht="12.75">
      <c r="D339" s="108"/>
    </row>
    <row r="340" ht="12.75">
      <c r="D340" s="108"/>
    </row>
    <row r="341" ht="12.75">
      <c r="D341" s="108"/>
    </row>
    <row r="342" ht="12.75">
      <c r="D342" s="108"/>
    </row>
    <row r="343" ht="12.75">
      <c r="D343" s="108"/>
    </row>
    <row r="344" ht="12.75">
      <c r="D344" s="108"/>
    </row>
    <row r="345" ht="12.75">
      <c r="D345" s="108"/>
    </row>
    <row r="346" ht="12.75">
      <c r="D346" s="108"/>
    </row>
    <row r="347" ht="12.75">
      <c r="D347" s="108"/>
    </row>
    <row r="348" ht="12.75">
      <c r="D348" s="108"/>
    </row>
    <row r="349" ht="12.75">
      <c r="D349" s="108"/>
    </row>
    <row r="350" ht="12.75">
      <c r="D350" s="108"/>
    </row>
    <row r="351" ht="12.75">
      <c r="D351" s="108"/>
    </row>
    <row r="352" ht="12.75">
      <c r="D352" s="108"/>
    </row>
    <row r="353" ht="12.75">
      <c r="D353" s="108"/>
    </row>
    <row r="354" ht="12.75">
      <c r="D354" s="108"/>
    </row>
    <row r="355" ht="12.75">
      <c r="D355" s="108"/>
    </row>
    <row r="356" ht="12.75">
      <c r="D356" s="108"/>
    </row>
    <row r="357" ht="12.75">
      <c r="D357" s="108"/>
    </row>
    <row r="358" ht="12.75">
      <c r="D358" s="108"/>
    </row>
    <row r="359" ht="12.75">
      <c r="D359" s="108"/>
    </row>
    <row r="360" ht="12.75">
      <c r="D360" s="108"/>
    </row>
    <row r="361" ht="12.75">
      <c r="D361" s="108"/>
    </row>
    <row r="362" ht="12.75">
      <c r="D362" s="108"/>
    </row>
    <row r="363" ht="12.75">
      <c r="D363" s="108"/>
    </row>
    <row r="364" ht="12.75">
      <c r="D364" s="108"/>
    </row>
    <row r="365" ht="12.75">
      <c r="D365" s="108"/>
    </row>
    <row r="366" ht="12.75">
      <c r="D366" s="108"/>
    </row>
    <row r="367" ht="12.75">
      <c r="D367" s="108"/>
    </row>
    <row r="368" ht="12.75">
      <c r="D368" s="108"/>
    </row>
    <row r="369" ht="12.75">
      <c r="D369" s="108"/>
    </row>
    <row r="370" ht="12.75">
      <c r="D370" s="108"/>
    </row>
    <row r="371" ht="12.75">
      <c r="D371" s="108"/>
    </row>
    <row r="372" ht="12.75">
      <c r="D372" s="108"/>
    </row>
    <row r="373" ht="12.75">
      <c r="D373" s="108"/>
    </row>
    <row r="374" ht="12.75">
      <c r="D374" s="108"/>
    </row>
    <row r="375" ht="12.75">
      <c r="D375" s="108"/>
    </row>
    <row r="376" ht="12.75">
      <c r="D376" s="108"/>
    </row>
    <row r="377" ht="12.75">
      <c r="D377" s="108"/>
    </row>
    <row r="378" ht="12.75">
      <c r="D378" s="108"/>
    </row>
    <row r="379" ht="12.75">
      <c r="D379" s="108"/>
    </row>
    <row r="380" ht="12.75">
      <c r="D380" s="108"/>
    </row>
    <row r="381" ht="12.75">
      <c r="D381" s="108"/>
    </row>
    <row r="382" ht="12.75">
      <c r="D382" s="108"/>
    </row>
    <row r="383" ht="12.75">
      <c r="D383" s="108"/>
    </row>
    <row r="384" ht="12.75">
      <c r="D384" s="108"/>
    </row>
    <row r="385" ht="12.75">
      <c r="D385" s="108"/>
    </row>
    <row r="386" ht="12.75">
      <c r="D386" s="108"/>
    </row>
    <row r="387" ht="12.75">
      <c r="D387" s="108"/>
    </row>
    <row r="388" ht="12.75">
      <c r="D388" s="108"/>
    </row>
    <row r="389" ht="12.75">
      <c r="D389" s="108"/>
    </row>
    <row r="390" ht="12.75">
      <c r="D390" s="108"/>
    </row>
    <row r="391" ht="12.75">
      <c r="D391" s="108"/>
    </row>
    <row r="392" ht="12.75">
      <c r="D392" s="108"/>
    </row>
    <row r="393" ht="12.75">
      <c r="D393" s="108"/>
    </row>
    <row r="394" ht="12.75">
      <c r="D394" s="108"/>
    </row>
    <row r="395" ht="12.75">
      <c r="D395" s="108"/>
    </row>
    <row r="396" ht="12.75">
      <c r="D396" s="108"/>
    </row>
    <row r="397" ht="12.75">
      <c r="D397" s="108"/>
    </row>
    <row r="398" ht="12.75">
      <c r="D398" s="108"/>
    </row>
    <row r="399" ht="12.75">
      <c r="D399" s="108"/>
    </row>
    <row r="400" ht="12.75">
      <c r="D400" s="108"/>
    </row>
    <row r="401" ht="12.75">
      <c r="D401" s="108"/>
    </row>
    <row r="402" ht="12.75">
      <c r="D402" s="108"/>
    </row>
    <row r="403" ht="12.75">
      <c r="D403" s="108"/>
    </row>
    <row r="404" ht="12.75">
      <c r="D404" s="108"/>
    </row>
    <row r="405" ht="12.75">
      <c r="D405" s="108"/>
    </row>
    <row r="406" ht="12.75">
      <c r="D406" s="108"/>
    </row>
    <row r="407" ht="12.75">
      <c r="D407" s="108"/>
    </row>
    <row r="408" ht="12.75">
      <c r="D408" s="108"/>
    </row>
    <row r="409" ht="12.75">
      <c r="D409" s="108"/>
    </row>
    <row r="410" ht="12.75">
      <c r="D410" s="108"/>
    </row>
    <row r="411" ht="12.75">
      <c r="D411" s="108"/>
    </row>
    <row r="412" ht="12.75">
      <c r="D412" s="108"/>
    </row>
    <row r="413" ht="12.75">
      <c r="D413" s="108"/>
    </row>
    <row r="414" ht="12.75">
      <c r="D414" s="108"/>
    </row>
    <row r="415" ht="12.75">
      <c r="D415" s="108"/>
    </row>
    <row r="416" ht="12.75">
      <c r="D416" s="108"/>
    </row>
    <row r="417" ht="12.75">
      <c r="D417" s="108"/>
    </row>
    <row r="418" ht="12.75">
      <c r="D418" s="108"/>
    </row>
    <row r="419" ht="12.75">
      <c r="D419" s="108"/>
    </row>
    <row r="420" ht="12.75">
      <c r="D420" s="108"/>
    </row>
    <row r="421" ht="12.75">
      <c r="D421" s="108"/>
    </row>
    <row r="422" ht="12.75">
      <c r="D422" s="108"/>
    </row>
    <row r="423" ht="12.75">
      <c r="D423" s="108"/>
    </row>
    <row r="424" ht="12.75">
      <c r="D424" s="108"/>
    </row>
    <row r="425" ht="12.75">
      <c r="D425" s="108"/>
    </row>
    <row r="426" ht="12.75">
      <c r="D426" s="108"/>
    </row>
    <row r="427" ht="12.75">
      <c r="D427" s="108"/>
    </row>
    <row r="428" ht="12.75">
      <c r="D428" s="108"/>
    </row>
    <row r="429" ht="12.75">
      <c r="D429" s="108"/>
    </row>
    <row r="430" ht="12.75">
      <c r="D430" s="108"/>
    </row>
    <row r="431" ht="12.75">
      <c r="D431" s="108"/>
    </row>
    <row r="432" ht="12.75">
      <c r="D432" s="108"/>
    </row>
    <row r="433" ht="12.75">
      <c r="D433" s="108"/>
    </row>
    <row r="434" ht="12.75">
      <c r="D434" s="108"/>
    </row>
    <row r="435" ht="12.75">
      <c r="D435" s="108"/>
    </row>
    <row r="436" ht="12.75">
      <c r="D436" s="108"/>
    </row>
    <row r="437" ht="12.75">
      <c r="D437" s="108"/>
    </row>
    <row r="438" ht="12.75">
      <c r="D438" s="108"/>
    </row>
    <row r="439" ht="12.75">
      <c r="D439" s="108"/>
    </row>
    <row r="440" ht="12.75">
      <c r="D440" s="108"/>
    </row>
    <row r="441" ht="12.75">
      <c r="D441" s="108"/>
    </row>
    <row r="442" ht="12.75">
      <c r="D442" s="108"/>
    </row>
    <row r="443" ht="12.75">
      <c r="D443" s="108"/>
    </row>
    <row r="444" ht="12.75">
      <c r="D444" s="108"/>
    </row>
    <row r="445" ht="12.75">
      <c r="D445" s="108"/>
    </row>
    <row r="446" ht="12.75">
      <c r="D446" s="108"/>
    </row>
    <row r="447" ht="12.75">
      <c r="D447" s="108"/>
    </row>
    <row r="448" ht="12.75">
      <c r="D448" s="108"/>
    </row>
    <row r="449" ht="12.75">
      <c r="D449" s="108"/>
    </row>
    <row r="450" ht="12.75">
      <c r="D450" s="108"/>
    </row>
    <row r="451" ht="12.75">
      <c r="D451" s="108"/>
    </row>
    <row r="452" ht="12.75">
      <c r="D452" s="108"/>
    </row>
    <row r="453" ht="12.75">
      <c r="D453" s="108"/>
    </row>
    <row r="454" ht="12.75">
      <c r="D454" s="108"/>
    </row>
    <row r="455" ht="12.75">
      <c r="D455" s="108"/>
    </row>
    <row r="456" ht="12.75">
      <c r="D456" s="108"/>
    </row>
    <row r="457" ht="12.75">
      <c r="D457" s="108"/>
    </row>
    <row r="458" ht="12.75">
      <c r="D458" s="108"/>
    </row>
    <row r="459" ht="12.75">
      <c r="D459" s="108"/>
    </row>
    <row r="460" ht="12.75">
      <c r="D460" s="108"/>
    </row>
    <row r="461" ht="12.75">
      <c r="D461" s="108"/>
    </row>
    <row r="462" ht="12.75">
      <c r="D462" s="108"/>
    </row>
    <row r="463" ht="12.75">
      <c r="D463" s="108"/>
    </row>
    <row r="464" ht="12.75">
      <c r="D464" s="108"/>
    </row>
    <row r="465" ht="12.75">
      <c r="D465" s="108"/>
    </row>
    <row r="466" ht="12.75">
      <c r="D466" s="108"/>
    </row>
    <row r="467" ht="12.75">
      <c r="D467" s="108"/>
    </row>
    <row r="468" ht="12.75">
      <c r="D468" s="108"/>
    </row>
    <row r="469" ht="12.75">
      <c r="D469" s="108"/>
    </row>
    <row r="470" ht="12.75">
      <c r="D470" s="108"/>
    </row>
    <row r="471" ht="12.75">
      <c r="D471" s="108"/>
    </row>
    <row r="472" ht="12.75">
      <c r="D472" s="108"/>
    </row>
    <row r="473" ht="12.75">
      <c r="D473" s="108"/>
    </row>
    <row r="474" ht="12.75">
      <c r="D474" s="108"/>
    </row>
    <row r="475" ht="12.75">
      <c r="D475" s="108"/>
    </row>
    <row r="476" ht="12.75">
      <c r="D476" s="108"/>
    </row>
    <row r="477" ht="12.75">
      <c r="D477" s="108"/>
    </row>
    <row r="478" ht="12.75">
      <c r="D478" s="108"/>
    </row>
    <row r="479" ht="12.75">
      <c r="D479" s="108"/>
    </row>
    <row r="480" ht="12.75">
      <c r="D480" s="108"/>
    </row>
    <row r="481" ht="12.75">
      <c r="D481" s="108"/>
    </row>
    <row r="482" ht="12.75">
      <c r="D482" s="108"/>
    </row>
    <row r="483" ht="12.75">
      <c r="D483" s="108"/>
    </row>
    <row r="484" ht="12.75">
      <c r="D484" s="108"/>
    </row>
    <row r="485" ht="12.75">
      <c r="D485" s="108"/>
    </row>
    <row r="486" ht="12.75">
      <c r="D486" s="108"/>
    </row>
    <row r="487" ht="12.75">
      <c r="D487" s="108"/>
    </row>
    <row r="488" ht="12.75">
      <c r="D488" s="108"/>
    </row>
    <row r="489" ht="12.75">
      <c r="D489" s="108"/>
    </row>
    <row r="490" ht="12.75">
      <c r="D490" s="108"/>
    </row>
    <row r="491" ht="12.75">
      <c r="D491" s="108"/>
    </row>
    <row r="492" ht="12.75">
      <c r="D492" s="108"/>
    </row>
    <row r="493" ht="12.75">
      <c r="D493" s="108"/>
    </row>
    <row r="494" ht="12.75">
      <c r="D494" s="108"/>
    </row>
    <row r="495" ht="12.75">
      <c r="D495" s="108"/>
    </row>
    <row r="496" ht="12.75">
      <c r="D496" s="108"/>
    </row>
    <row r="497" ht="12.75">
      <c r="D497" s="108"/>
    </row>
    <row r="498" ht="12.75">
      <c r="D498" s="108"/>
    </row>
    <row r="499" ht="12.75">
      <c r="D499" s="108"/>
    </row>
    <row r="500" ht="12.75">
      <c r="D500" s="108"/>
    </row>
    <row r="501" ht="12.75">
      <c r="D501" s="108"/>
    </row>
    <row r="502" ht="12.75">
      <c r="D502" s="108"/>
    </row>
    <row r="503" ht="12.75">
      <c r="D503" s="108"/>
    </row>
    <row r="504" ht="12.75">
      <c r="D504" s="108"/>
    </row>
    <row r="505" ht="12.75">
      <c r="D505" s="108"/>
    </row>
    <row r="506" ht="12.75">
      <c r="D506" s="108"/>
    </row>
    <row r="507" ht="12.75">
      <c r="D507" s="108"/>
    </row>
    <row r="508" ht="12.75">
      <c r="D508" s="108"/>
    </row>
    <row r="509" ht="12.75">
      <c r="D509" s="108"/>
    </row>
    <row r="510" ht="12.75">
      <c r="D510" s="108"/>
    </row>
    <row r="511" ht="12.75">
      <c r="D511" s="108"/>
    </row>
    <row r="512" ht="12.75">
      <c r="D512" s="108"/>
    </row>
    <row r="513" ht="12.75">
      <c r="D513" s="108"/>
    </row>
    <row r="514" ht="12.75">
      <c r="D514" s="108"/>
    </row>
    <row r="515" ht="12.75">
      <c r="D515" s="108"/>
    </row>
    <row r="516" ht="12.75">
      <c r="D516" s="108"/>
    </row>
    <row r="517" ht="12.75">
      <c r="D517" s="108"/>
    </row>
    <row r="518" ht="12.75">
      <c r="D518" s="108"/>
    </row>
    <row r="519" ht="12.75">
      <c r="D519" s="108"/>
    </row>
    <row r="520" ht="12.75">
      <c r="D520" s="108"/>
    </row>
    <row r="521" ht="12.75">
      <c r="D521" s="108"/>
    </row>
    <row r="522" ht="12.75">
      <c r="D522" s="108"/>
    </row>
    <row r="523" ht="12.75">
      <c r="D523" s="108"/>
    </row>
    <row r="524" ht="12.75">
      <c r="D524" s="108"/>
    </row>
    <row r="525" ht="12.75">
      <c r="D525" s="108"/>
    </row>
    <row r="526" ht="12.75">
      <c r="D526" s="108"/>
    </row>
    <row r="527" ht="12.75">
      <c r="D527" s="108"/>
    </row>
    <row r="528" ht="12.75">
      <c r="D528" s="108"/>
    </row>
    <row r="529" ht="12.75">
      <c r="D529" s="108"/>
    </row>
    <row r="530" ht="12.75">
      <c r="D530" s="108"/>
    </row>
    <row r="531" ht="12.75">
      <c r="D531" s="108"/>
    </row>
    <row r="532" ht="12.75">
      <c r="D532" s="108"/>
    </row>
    <row r="533" ht="12.75">
      <c r="D533" s="108"/>
    </row>
    <row r="534" ht="12.75">
      <c r="D534" s="108"/>
    </row>
    <row r="535" ht="12.75">
      <c r="D535" s="108"/>
    </row>
    <row r="536" ht="12.75">
      <c r="D536" s="108"/>
    </row>
    <row r="537" ht="12.75">
      <c r="D537" s="108"/>
    </row>
    <row r="538" ht="12.75">
      <c r="D538" s="108"/>
    </row>
    <row r="539" ht="12.75">
      <c r="D539" s="108"/>
    </row>
    <row r="540" ht="12.75">
      <c r="D540" s="108"/>
    </row>
    <row r="541" ht="12.75">
      <c r="D541" s="108"/>
    </row>
    <row r="542" ht="12.75">
      <c r="D542" s="108"/>
    </row>
    <row r="543" ht="12.75">
      <c r="D543" s="108"/>
    </row>
    <row r="544" ht="12.75">
      <c r="D544" s="108"/>
    </row>
    <row r="545" ht="12.75">
      <c r="D545" s="108"/>
    </row>
    <row r="546" ht="12.75">
      <c r="D546" s="108"/>
    </row>
    <row r="547" ht="12.75">
      <c r="D547" s="108"/>
    </row>
    <row r="548" ht="12.75">
      <c r="D548" s="108"/>
    </row>
    <row r="549" ht="12.75">
      <c r="D549" s="108"/>
    </row>
    <row r="550" ht="12.75">
      <c r="D550" s="108"/>
    </row>
    <row r="551" ht="12.75">
      <c r="D551" s="108"/>
    </row>
    <row r="552" ht="12.75">
      <c r="D552" s="108"/>
    </row>
    <row r="553" ht="12.75">
      <c r="D553" s="108"/>
    </row>
    <row r="554" ht="12.75">
      <c r="D554" s="108"/>
    </row>
    <row r="555" ht="12.75">
      <c r="D555" s="108"/>
    </row>
    <row r="556" ht="12.75">
      <c r="D556" s="108"/>
    </row>
    <row r="557" ht="12.75">
      <c r="D557" s="108"/>
    </row>
    <row r="558" ht="12.75">
      <c r="D558" s="108"/>
    </row>
    <row r="559" ht="12.75">
      <c r="D559" s="108"/>
    </row>
    <row r="560" ht="12.75">
      <c r="D560" s="108"/>
    </row>
    <row r="561" ht="12.75">
      <c r="D561" s="108"/>
    </row>
    <row r="562" ht="12.75">
      <c r="D562" s="108"/>
    </row>
    <row r="563" ht="12.75">
      <c r="D563" s="108"/>
    </row>
    <row r="564" ht="12.75">
      <c r="D564" s="108"/>
    </row>
    <row r="565" ht="12.75">
      <c r="D565" s="108"/>
    </row>
    <row r="566" ht="12.75">
      <c r="D566" s="108"/>
    </row>
    <row r="567" ht="12.75">
      <c r="D567" s="108"/>
    </row>
    <row r="568" ht="12.75">
      <c r="D568" s="108"/>
    </row>
    <row r="569" ht="12.75">
      <c r="D569" s="108"/>
    </row>
    <row r="570" ht="12.75">
      <c r="D570" s="108"/>
    </row>
    <row r="571" ht="12.75">
      <c r="D571" s="108"/>
    </row>
    <row r="572" ht="12.75">
      <c r="D572" s="108"/>
    </row>
    <row r="573" ht="12.75">
      <c r="D573" s="108"/>
    </row>
    <row r="574" ht="12.75">
      <c r="D574" s="108"/>
    </row>
    <row r="575" ht="12.75">
      <c r="D575" s="108"/>
    </row>
    <row r="576" ht="12.75">
      <c r="D576" s="108"/>
    </row>
    <row r="577" ht="12.75">
      <c r="D577" s="108"/>
    </row>
    <row r="578" ht="12.75">
      <c r="D578" s="108"/>
    </row>
    <row r="579" ht="12.75">
      <c r="D579" s="108"/>
    </row>
    <row r="580" ht="12.75">
      <c r="D580" s="108"/>
    </row>
    <row r="581" ht="12.75">
      <c r="D581" s="108"/>
    </row>
    <row r="582" ht="12.75">
      <c r="D582" s="108"/>
    </row>
    <row r="583" ht="12.75">
      <c r="D583" s="108"/>
    </row>
    <row r="584" ht="12.75">
      <c r="D584" s="108"/>
    </row>
    <row r="585" ht="12.75">
      <c r="D585" s="108"/>
    </row>
    <row r="586" ht="12.75">
      <c r="D586" s="108"/>
    </row>
    <row r="587" ht="12.75">
      <c r="D587" s="108"/>
    </row>
    <row r="588" ht="12.75">
      <c r="D588" s="108"/>
    </row>
    <row r="589" ht="12.75">
      <c r="D589" s="108"/>
    </row>
    <row r="590" ht="12.75">
      <c r="D590" s="108"/>
    </row>
    <row r="591" ht="12.75">
      <c r="D591" s="108"/>
    </row>
    <row r="592" ht="12.75">
      <c r="D592" s="108"/>
    </row>
    <row r="593" ht="12.75">
      <c r="D593" s="108"/>
    </row>
    <row r="594" ht="12.75">
      <c r="D594" s="108"/>
    </row>
    <row r="595" ht="12.75">
      <c r="D595" s="108"/>
    </row>
    <row r="596" ht="12.75">
      <c r="D596" s="108"/>
    </row>
    <row r="597" ht="12.75">
      <c r="D597" s="108"/>
    </row>
    <row r="598" ht="12.75">
      <c r="D598" s="108"/>
    </row>
    <row r="599" ht="12.75">
      <c r="D599" s="108"/>
    </row>
    <row r="600" ht="12.75">
      <c r="D600" s="108"/>
    </row>
    <row r="601" ht="12.75">
      <c r="D601" s="108"/>
    </row>
    <row r="602" ht="12.75">
      <c r="D602" s="108"/>
    </row>
    <row r="603" ht="12.75">
      <c r="D603" s="108"/>
    </row>
    <row r="604" ht="12.75">
      <c r="D604" s="108"/>
    </row>
    <row r="605" ht="12.75">
      <c r="D605" s="108"/>
    </row>
    <row r="606" ht="12.75">
      <c r="D606" s="108"/>
    </row>
    <row r="607" ht="12.75">
      <c r="D607" s="108"/>
    </row>
    <row r="608" ht="12.75">
      <c r="D608" s="108"/>
    </row>
    <row r="609" ht="12.75">
      <c r="D609" s="108"/>
    </row>
    <row r="610" ht="12.75">
      <c r="D610" s="108"/>
    </row>
    <row r="611" ht="12.75">
      <c r="D611" s="108"/>
    </row>
    <row r="612" ht="12.75">
      <c r="D612" s="108"/>
    </row>
    <row r="613" ht="12.75">
      <c r="D613" s="108"/>
    </row>
    <row r="614" ht="12.75">
      <c r="D614" s="108"/>
    </row>
    <row r="615" ht="12.75">
      <c r="D615" s="108"/>
    </row>
    <row r="616" ht="12.75">
      <c r="D616" s="108"/>
    </row>
    <row r="617" ht="12.75">
      <c r="D617" s="108"/>
    </row>
    <row r="618" ht="12.75">
      <c r="D618" s="108"/>
    </row>
    <row r="619" ht="12.75">
      <c r="D619" s="108"/>
    </row>
    <row r="620" ht="12.75">
      <c r="D620" s="108"/>
    </row>
    <row r="621" ht="12.75">
      <c r="D621" s="108"/>
    </row>
    <row r="622" ht="12.75">
      <c r="D622" s="108"/>
    </row>
    <row r="623" ht="12.75">
      <c r="D623" s="108"/>
    </row>
    <row r="624" ht="12.75">
      <c r="D624" s="108"/>
    </row>
    <row r="625" ht="12.75">
      <c r="D625" s="108"/>
    </row>
    <row r="626" ht="12.75">
      <c r="D626" s="108"/>
    </row>
    <row r="627" ht="12.75">
      <c r="D627" s="108"/>
    </row>
    <row r="628" ht="12.75">
      <c r="D628" s="108"/>
    </row>
    <row r="629" ht="12.75">
      <c r="D629" s="108"/>
    </row>
    <row r="630" ht="12.75">
      <c r="D630" s="108"/>
    </row>
    <row r="631" ht="12.75">
      <c r="D631" s="108"/>
    </row>
    <row r="632" ht="12.75">
      <c r="D632" s="108"/>
    </row>
    <row r="633" ht="12.75">
      <c r="D633" s="108"/>
    </row>
    <row r="634" ht="12.75">
      <c r="D634" s="108"/>
    </row>
    <row r="635" ht="12.75">
      <c r="D635" s="108"/>
    </row>
    <row r="636" ht="12.75">
      <c r="D636" s="108"/>
    </row>
    <row r="637" ht="12.75">
      <c r="D637" s="108"/>
    </row>
    <row r="638" ht="12.75">
      <c r="D638" s="108"/>
    </row>
    <row r="639" ht="12.75">
      <c r="D639" s="108"/>
    </row>
    <row r="640" ht="12.75">
      <c r="D640" s="108"/>
    </row>
    <row r="641" ht="12.75">
      <c r="D641" s="108"/>
    </row>
    <row r="642" ht="12.75">
      <c r="D642" s="108"/>
    </row>
    <row r="643" ht="12.75">
      <c r="D643" s="108"/>
    </row>
    <row r="644" ht="12.75">
      <c r="D644" s="108"/>
    </row>
    <row r="645" ht="12.75">
      <c r="D645" s="108"/>
    </row>
    <row r="646" ht="12.75">
      <c r="D646" s="108"/>
    </row>
    <row r="647" ht="12.75">
      <c r="D647" s="108"/>
    </row>
    <row r="648" ht="12.75">
      <c r="D648" s="108"/>
    </row>
    <row r="649" ht="12.75">
      <c r="D649" s="108"/>
    </row>
    <row r="650" ht="12.75">
      <c r="D650" s="108"/>
    </row>
    <row r="651" ht="12.75">
      <c r="D651" s="108"/>
    </row>
    <row r="652" ht="12.75">
      <c r="D652" s="108"/>
    </row>
    <row r="653" ht="12.75">
      <c r="D653" s="108"/>
    </row>
    <row r="654" ht="12.75">
      <c r="D654" s="108"/>
    </row>
    <row r="655" ht="12.75">
      <c r="D655" s="108"/>
    </row>
    <row r="656" ht="12.75">
      <c r="D656" s="108"/>
    </row>
    <row r="657" ht="12.75">
      <c r="D657" s="108"/>
    </row>
    <row r="658" ht="12.75">
      <c r="D658" s="108"/>
    </row>
    <row r="659" ht="12.75">
      <c r="D659" s="108"/>
    </row>
    <row r="660" ht="12.75">
      <c r="D660" s="108"/>
    </row>
    <row r="661" ht="12.75">
      <c r="D661" s="108"/>
    </row>
    <row r="662" ht="12.75">
      <c r="D662" s="108"/>
    </row>
    <row r="663" ht="12.75">
      <c r="D663" s="108"/>
    </row>
    <row r="664" ht="12.75">
      <c r="D664" s="108"/>
    </row>
    <row r="665" ht="12.75">
      <c r="D665" s="108"/>
    </row>
    <row r="666" ht="12.75">
      <c r="D666" s="108"/>
    </row>
    <row r="667" ht="12.75">
      <c r="D667" s="108"/>
    </row>
    <row r="668" ht="12.75">
      <c r="D668" s="108"/>
    </row>
    <row r="669" ht="12.75">
      <c r="D669" s="108"/>
    </row>
    <row r="670" ht="12.75">
      <c r="D670" s="108"/>
    </row>
    <row r="671" ht="12.75">
      <c r="D671" s="108"/>
    </row>
    <row r="672" ht="12.75">
      <c r="D672" s="108"/>
    </row>
    <row r="673" ht="12.75">
      <c r="D673" s="108"/>
    </row>
    <row r="674" ht="12.75">
      <c r="D674" s="108"/>
    </row>
    <row r="675" ht="12.75">
      <c r="D675" s="108"/>
    </row>
    <row r="676" ht="12.75">
      <c r="D676" s="108"/>
    </row>
    <row r="677" ht="12.75">
      <c r="D677" s="108"/>
    </row>
    <row r="678" ht="12.75">
      <c r="D678" s="108"/>
    </row>
    <row r="679" ht="12.75">
      <c r="D679" s="108"/>
    </row>
    <row r="680" ht="12.75">
      <c r="D680" s="108"/>
    </row>
    <row r="681" ht="12.75">
      <c r="D681" s="108"/>
    </row>
    <row r="682" ht="12.75">
      <c r="D682" s="108"/>
    </row>
    <row r="683" ht="12.75">
      <c r="D683" s="108"/>
    </row>
    <row r="684" ht="12.75">
      <c r="D684" s="108"/>
    </row>
    <row r="685" ht="12.75">
      <c r="D685" s="108"/>
    </row>
    <row r="686" ht="12.75">
      <c r="D686" s="108"/>
    </row>
    <row r="687" ht="12.75">
      <c r="D687" s="108"/>
    </row>
    <row r="688" ht="12.75">
      <c r="D688" s="108"/>
    </row>
    <row r="689" ht="12.75">
      <c r="D689" s="108"/>
    </row>
    <row r="690" ht="12.75">
      <c r="D690" s="108"/>
    </row>
    <row r="691" ht="12.75">
      <c r="D691" s="108"/>
    </row>
    <row r="692" ht="12.75">
      <c r="D692" s="108"/>
    </row>
    <row r="693" ht="12.75">
      <c r="D693" s="108"/>
    </row>
    <row r="694" ht="12.75">
      <c r="D694" s="108"/>
    </row>
    <row r="695" ht="12.75">
      <c r="D695" s="108"/>
    </row>
    <row r="696" ht="12.75">
      <c r="D696" s="108"/>
    </row>
    <row r="697" ht="12.75">
      <c r="D697" s="108"/>
    </row>
    <row r="698" ht="12.75">
      <c r="D698" s="108"/>
    </row>
    <row r="699" ht="12.75">
      <c r="D699" s="108"/>
    </row>
    <row r="700" ht="12.75">
      <c r="D700" s="108"/>
    </row>
    <row r="701" ht="12.75">
      <c r="D701" s="108"/>
    </row>
    <row r="702" ht="12.75">
      <c r="D702" s="108"/>
    </row>
    <row r="703" ht="12.75">
      <c r="D703" s="108"/>
    </row>
    <row r="704" ht="12.75">
      <c r="D704" s="108"/>
    </row>
    <row r="705" ht="12.75">
      <c r="D705" s="108"/>
    </row>
    <row r="706" ht="12.75">
      <c r="D706" s="108"/>
    </row>
    <row r="707" ht="12.75">
      <c r="D707" s="108"/>
    </row>
    <row r="708" ht="12.75">
      <c r="D708" s="108"/>
    </row>
    <row r="709" ht="12.75">
      <c r="D709" s="108"/>
    </row>
    <row r="710" ht="12.75">
      <c r="D710" s="108"/>
    </row>
    <row r="711" ht="12.75">
      <c r="D711" s="108"/>
    </row>
    <row r="712" ht="12.75">
      <c r="D712" s="108"/>
    </row>
    <row r="713" ht="12.75">
      <c r="D713" s="108"/>
    </row>
    <row r="714" ht="12.75">
      <c r="D714" s="108"/>
    </row>
    <row r="715" ht="12.75">
      <c r="D715" s="108"/>
    </row>
    <row r="716" ht="12.75">
      <c r="D716" s="108"/>
    </row>
    <row r="717" ht="12.75">
      <c r="D717" s="108"/>
    </row>
    <row r="718" ht="12.75">
      <c r="D718" s="108"/>
    </row>
    <row r="719" ht="12.75">
      <c r="D719" s="108"/>
    </row>
    <row r="720" ht="12.75">
      <c r="D720" s="108"/>
    </row>
    <row r="721" ht="12.75">
      <c r="D721" s="108"/>
    </row>
    <row r="722" ht="12.75">
      <c r="D722" s="108"/>
    </row>
    <row r="723" ht="12.75">
      <c r="D723" s="108"/>
    </row>
    <row r="724" ht="12.75">
      <c r="D724" s="108"/>
    </row>
    <row r="725" ht="12.75">
      <c r="D725" s="108"/>
    </row>
    <row r="726" ht="12.75">
      <c r="D726" s="108"/>
    </row>
    <row r="727" ht="12.75">
      <c r="D727" s="108"/>
    </row>
    <row r="728" ht="12.75">
      <c r="D728" s="108"/>
    </row>
    <row r="729" ht="12.75">
      <c r="D729" s="108"/>
    </row>
    <row r="730" ht="12.75">
      <c r="D730" s="108"/>
    </row>
    <row r="731" ht="12.75">
      <c r="D731" s="108"/>
    </row>
    <row r="732" ht="12.75">
      <c r="D732" s="108"/>
    </row>
    <row r="733" ht="12.75">
      <c r="D733" s="108"/>
    </row>
    <row r="734" ht="12.75">
      <c r="D734" s="108"/>
    </row>
    <row r="735" ht="12.75">
      <c r="D735" s="108"/>
    </row>
    <row r="736" ht="12.75">
      <c r="D736" s="108"/>
    </row>
    <row r="737" ht="12.75">
      <c r="D737" s="108"/>
    </row>
    <row r="738" ht="12.75">
      <c r="D738" s="108"/>
    </row>
    <row r="739" ht="12.75">
      <c r="D739" s="108"/>
    </row>
    <row r="740" ht="12.75">
      <c r="D740" s="108"/>
    </row>
    <row r="741" ht="12.75">
      <c r="D741" s="108"/>
    </row>
    <row r="742" ht="12.75">
      <c r="D742" s="108"/>
    </row>
    <row r="743" ht="12.75">
      <c r="D743" s="108"/>
    </row>
    <row r="744" ht="12.75">
      <c r="D744" s="108"/>
    </row>
    <row r="745" ht="12.75">
      <c r="D745" s="108"/>
    </row>
    <row r="746" ht="12.75">
      <c r="D746" s="108"/>
    </row>
    <row r="747" ht="12.75">
      <c r="D747" s="108"/>
    </row>
    <row r="748" ht="12.75">
      <c r="D748" s="108"/>
    </row>
    <row r="749" ht="12.75">
      <c r="D749" s="108"/>
    </row>
    <row r="750" ht="12.75">
      <c r="D750" s="108"/>
    </row>
    <row r="751" ht="12.75">
      <c r="D751" s="108"/>
    </row>
    <row r="752" ht="12.75">
      <c r="D752" s="108"/>
    </row>
    <row r="753" ht="12.75">
      <c r="D753" s="108"/>
    </row>
    <row r="754" ht="12.75">
      <c r="D754" s="108"/>
    </row>
    <row r="755" ht="12.75">
      <c r="D755" s="108"/>
    </row>
    <row r="756" ht="12.75">
      <c r="D756" s="108"/>
    </row>
    <row r="757" ht="12.75">
      <c r="D757" s="108"/>
    </row>
    <row r="758" ht="12.75">
      <c r="D758" s="108"/>
    </row>
    <row r="759" ht="12.75">
      <c r="D759" s="108"/>
    </row>
    <row r="760" ht="12.75">
      <c r="D760" s="108"/>
    </row>
    <row r="761" ht="12.75">
      <c r="D761" s="108"/>
    </row>
    <row r="762" ht="12.75">
      <c r="D762" s="108"/>
    </row>
    <row r="763" ht="12.75">
      <c r="D763" s="108"/>
    </row>
    <row r="764" ht="12.75">
      <c r="D764" s="108"/>
    </row>
    <row r="765" ht="12.75">
      <c r="D765" s="108"/>
    </row>
    <row r="766" ht="12.75">
      <c r="D766" s="108"/>
    </row>
    <row r="767" ht="12.75">
      <c r="D767" s="108"/>
    </row>
    <row r="768" ht="12.75">
      <c r="D768" s="108"/>
    </row>
    <row r="769" ht="12.75">
      <c r="D769" s="108"/>
    </row>
    <row r="770" ht="12.75">
      <c r="D770" s="108"/>
    </row>
    <row r="771" ht="12.75">
      <c r="D771" s="108"/>
    </row>
    <row r="772" ht="12.75">
      <c r="D772" s="108"/>
    </row>
    <row r="773" ht="12.75">
      <c r="D773" s="108"/>
    </row>
    <row r="774" ht="12.75">
      <c r="D774" s="108"/>
    </row>
    <row r="775" ht="12.75">
      <c r="D775" s="108"/>
    </row>
    <row r="776" ht="12.75">
      <c r="D776" s="108"/>
    </row>
    <row r="777" ht="12.75">
      <c r="D777" s="108"/>
    </row>
    <row r="778" ht="12.75">
      <c r="D778" s="108"/>
    </row>
    <row r="779" ht="12.75">
      <c r="D779" s="108"/>
    </row>
    <row r="780" ht="12.75">
      <c r="D780" s="108"/>
    </row>
    <row r="781" ht="12.75">
      <c r="D781" s="108"/>
    </row>
    <row r="782" ht="12.75">
      <c r="D782" s="108"/>
    </row>
    <row r="783" ht="12.75">
      <c r="D783" s="108"/>
    </row>
    <row r="784" ht="12.75">
      <c r="D784" s="108"/>
    </row>
    <row r="785" ht="12.75">
      <c r="D785" s="108"/>
    </row>
    <row r="786" ht="12.75">
      <c r="D786" s="108"/>
    </row>
    <row r="787" ht="12.75">
      <c r="D787" s="108"/>
    </row>
    <row r="788" ht="12.75">
      <c r="D788" s="108"/>
    </row>
    <row r="789" ht="12.75">
      <c r="D789" s="108"/>
    </row>
    <row r="790" ht="12.75">
      <c r="D790" s="108"/>
    </row>
    <row r="791" ht="12.75">
      <c r="D791" s="108"/>
    </row>
    <row r="792" ht="12.75">
      <c r="D792" s="108"/>
    </row>
    <row r="793" ht="12.75">
      <c r="D793" s="108"/>
    </row>
    <row r="794" ht="12.75">
      <c r="D794" s="108"/>
    </row>
    <row r="795" ht="12.75">
      <c r="D795" s="108"/>
    </row>
    <row r="796" ht="12.75">
      <c r="D796" s="108"/>
    </row>
    <row r="797" ht="12.75">
      <c r="D797" s="108"/>
    </row>
    <row r="798" ht="12.75">
      <c r="D798" s="108"/>
    </row>
    <row r="799" ht="12.75">
      <c r="D799" s="108"/>
    </row>
    <row r="800" ht="12.75">
      <c r="D800" s="108"/>
    </row>
    <row r="801" ht="12.75">
      <c r="D801" s="108"/>
    </row>
    <row r="802" ht="12.75">
      <c r="D802" s="108"/>
    </row>
    <row r="803" ht="12.75">
      <c r="D803" s="108"/>
    </row>
    <row r="804" ht="12.75">
      <c r="D804" s="108"/>
    </row>
    <row r="805" ht="12.75">
      <c r="D805" s="108"/>
    </row>
    <row r="806" ht="12.75">
      <c r="D806" s="108"/>
    </row>
    <row r="807" ht="12.75">
      <c r="D807" s="108"/>
    </row>
    <row r="808" ht="12.75">
      <c r="D808" s="108"/>
    </row>
    <row r="809" ht="12.75">
      <c r="D809" s="108"/>
    </row>
    <row r="810" ht="12.75">
      <c r="D810" s="108"/>
    </row>
    <row r="811" ht="12.75">
      <c r="D811" s="108"/>
    </row>
    <row r="812" ht="12.75">
      <c r="D812" s="108"/>
    </row>
    <row r="813" ht="12.75">
      <c r="D813" s="108"/>
    </row>
    <row r="814" ht="12.75">
      <c r="D814" s="108"/>
    </row>
    <row r="815" ht="12.75">
      <c r="D815" s="108"/>
    </row>
    <row r="816" ht="12.75">
      <c r="D816" s="108"/>
    </row>
    <row r="817" ht="12.75">
      <c r="D817" s="108"/>
    </row>
    <row r="818" ht="12.75">
      <c r="D818" s="108"/>
    </row>
    <row r="819" ht="12.75">
      <c r="D819" s="108"/>
    </row>
    <row r="820" ht="12.75">
      <c r="D820" s="108"/>
    </row>
    <row r="821" ht="12.75">
      <c r="D821" s="108"/>
    </row>
    <row r="822" ht="12.75">
      <c r="D822" s="108"/>
    </row>
    <row r="823" ht="12.75">
      <c r="D823" s="108"/>
    </row>
    <row r="824" ht="12.75">
      <c r="D824" s="108"/>
    </row>
    <row r="825" ht="12.75">
      <c r="D825" s="108"/>
    </row>
    <row r="826" ht="12.75">
      <c r="D826" s="108"/>
    </row>
    <row r="827" ht="12.75">
      <c r="D827" s="108"/>
    </row>
    <row r="828" ht="12.75">
      <c r="D828" s="108"/>
    </row>
    <row r="829" ht="12.75">
      <c r="D829" s="108"/>
    </row>
    <row r="830" ht="12.75">
      <c r="D830" s="108"/>
    </row>
    <row r="831" ht="12.75">
      <c r="D831" s="108"/>
    </row>
    <row r="832" ht="12.75">
      <c r="D832" s="108"/>
    </row>
    <row r="833" ht="12.75">
      <c r="D833" s="108"/>
    </row>
    <row r="834" ht="12.75">
      <c r="D834" s="108"/>
    </row>
    <row r="835" ht="12.75">
      <c r="D835" s="108"/>
    </row>
    <row r="836" ht="12.75">
      <c r="D836" s="108"/>
    </row>
    <row r="837" ht="12.75">
      <c r="D837" s="108"/>
    </row>
    <row r="838" ht="12.75">
      <c r="D838" s="108"/>
    </row>
    <row r="839" ht="12.75">
      <c r="D839" s="108"/>
    </row>
    <row r="840" ht="12.75">
      <c r="D840" s="108"/>
    </row>
    <row r="841" ht="12.75">
      <c r="D841" s="108"/>
    </row>
    <row r="842" ht="12.75">
      <c r="D842" s="108"/>
    </row>
    <row r="843" ht="12.75">
      <c r="D843" s="108"/>
    </row>
    <row r="844" ht="12.75">
      <c r="D844" s="108"/>
    </row>
    <row r="845" ht="12.75">
      <c r="D845" s="108"/>
    </row>
    <row r="846" ht="12.75">
      <c r="D846" s="108"/>
    </row>
    <row r="847" ht="12.75">
      <c r="D847" s="108"/>
    </row>
    <row r="848" ht="12.75">
      <c r="D848" s="108"/>
    </row>
    <row r="849" ht="12.75">
      <c r="D849" s="108"/>
    </row>
    <row r="850" ht="12.75">
      <c r="D850" s="108"/>
    </row>
    <row r="851" ht="12.75">
      <c r="D851" s="108"/>
    </row>
    <row r="852" ht="12.75">
      <c r="D852" s="108"/>
    </row>
    <row r="853" ht="12.75">
      <c r="D853" s="108"/>
    </row>
    <row r="854" ht="12.75">
      <c r="D854" s="108"/>
    </row>
    <row r="855" ht="12.75">
      <c r="D855" s="108"/>
    </row>
    <row r="856" ht="12.75">
      <c r="D856" s="108"/>
    </row>
    <row r="857" ht="12.75">
      <c r="D857" s="108"/>
    </row>
    <row r="858" ht="12.75">
      <c r="D858" s="108"/>
    </row>
    <row r="859" ht="12.75">
      <c r="D859" s="108"/>
    </row>
    <row r="860" ht="12.75">
      <c r="D860" s="108"/>
    </row>
    <row r="861" ht="12.75">
      <c r="D861" s="108"/>
    </row>
    <row r="862" ht="12.75">
      <c r="D862" s="108"/>
    </row>
    <row r="863" ht="12.75">
      <c r="D863" s="108"/>
    </row>
    <row r="864" ht="12.75">
      <c r="D864" s="108"/>
    </row>
    <row r="865" ht="12.75">
      <c r="D865" s="108"/>
    </row>
    <row r="866" ht="12.75">
      <c r="D866" s="108"/>
    </row>
    <row r="867" ht="12.75">
      <c r="D867" s="108"/>
    </row>
    <row r="868" ht="12.75">
      <c r="D868" s="108"/>
    </row>
    <row r="869" ht="12.75">
      <c r="D869" s="108"/>
    </row>
    <row r="870" ht="12.75">
      <c r="D870" s="108"/>
    </row>
    <row r="871" ht="12.75">
      <c r="D871" s="108"/>
    </row>
    <row r="872" ht="12.75">
      <c r="D872" s="108"/>
    </row>
    <row r="873" ht="12.75">
      <c r="D873" s="108"/>
    </row>
    <row r="874" ht="12.75">
      <c r="D874" s="108"/>
    </row>
    <row r="875" ht="12.75">
      <c r="D875" s="108"/>
    </row>
    <row r="876" ht="12.75">
      <c r="D876" s="108"/>
    </row>
    <row r="877" ht="12.75">
      <c r="D877" s="108"/>
    </row>
    <row r="878" ht="12.75">
      <c r="D878" s="108"/>
    </row>
    <row r="879" ht="12.75">
      <c r="D879" s="108"/>
    </row>
    <row r="880" ht="12.75">
      <c r="D880" s="108"/>
    </row>
    <row r="881" ht="12.75">
      <c r="D881" s="108"/>
    </row>
    <row r="882" ht="12.75">
      <c r="D882" s="108"/>
    </row>
    <row r="883" ht="12.75">
      <c r="D883" s="108"/>
    </row>
    <row r="884" ht="12.75">
      <c r="D884" s="108"/>
    </row>
    <row r="885" ht="12.75">
      <c r="D885" s="108"/>
    </row>
    <row r="886" ht="12.75">
      <c r="D886" s="108"/>
    </row>
    <row r="887" ht="12.75">
      <c r="D887" s="108"/>
    </row>
    <row r="888" ht="12.75">
      <c r="D888" s="108"/>
    </row>
    <row r="889" ht="12.75">
      <c r="D889" s="108"/>
    </row>
    <row r="890" ht="12.75">
      <c r="D890" s="108"/>
    </row>
    <row r="891" ht="12.75">
      <c r="D891" s="108"/>
    </row>
    <row r="892" ht="12.75">
      <c r="D892" s="108"/>
    </row>
    <row r="893" ht="12.75">
      <c r="D893" s="108"/>
    </row>
    <row r="894" ht="12.75">
      <c r="D894" s="108"/>
    </row>
    <row r="895" ht="12.75">
      <c r="D895" s="108"/>
    </row>
    <row r="896" ht="12.75">
      <c r="D896" s="108"/>
    </row>
    <row r="897" ht="12.75">
      <c r="D897" s="108"/>
    </row>
    <row r="898" ht="12.75">
      <c r="D898" s="108"/>
    </row>
    <row r="899" ht="12.75">
      <c r="D899" s="108"/>
    </row>
    <row r="900" ht="12.75">
      <c r="D900" s="108"/>
    </row>
    <row r="901" ht="12.75">
      <c r="D901" s="108"/>
    </row>
    <row r="902" ht="12.75">
      <c r="D902" s="108"/>
    </row>
    <row r="903" ht="12.75">
      <c r="D903" s="108"/>
    </row>
    <row r="904" ht="12.75">
      <c r="D904" s="108"/>
    </row>
    <row r="905" ht="12.75">
      <c r="D905" s="108"/>
    </row>
    <row r="906" ht="12.75">
      <c r="D906" s="108"/>
    </row>
    <row r="907" ht="12.75">
      <c r="D907" s="108"/>
    </row>
    <row r="908" ht="12.75">
      <c r="D908" s="108"/>
    </row>
    <row r="909" ht="12.75">
      <c r="D909" s="108"/>
    </row>
    <row r="910" ht="12.75">
      <c r="D910" s="108"/>
    </row>
    <row r="911" ht="12.75">
      <c r="D911" s="108"/>
    </row>
    <row r="912" ht="12.75">
      <c r="D912" s="108"/>
    </row>
    <row r="913" ht="12.75">
      <c r="D913" s="108"/>
    </row>
    <row r="914" ht="12.75">
      <c r="D914" s="108"/>
    </row>
    <row r="915" ht="12.75">
      <c r="D915" s="108"/>
    </row>
    <row r="916" ht="12.75">
      <c r="D916" s="108"/>
    </row>
    <row r="917" ht="12.75">
      <c r="D917" s="108"/>
    </row>
    <row r="918" ht="12.75">
      <c r="D918" s="108"/>
    </row>
    <row r="919" ht="12.75">
      <c r="D919" s="108"/>
    </row>
    <row r="920" ht="12.75">
      <c r="D920" s="108"/>
    </row>
    <row r="921" ht="12.75">
      <c r="D921" s="108"/>
    </row>
    <row r="922" ht="12.75">
      <c r="D922" s="108"/>
    </row>
    <row r="923" ht="12.75">
      <c r="D923" s="108"/>
    </row>
    <row r="924" ht="12.75">
      <c r="D924" s="108"/>
    </row>
    <row r="925" ht="12.75">
      <c r="D925" s="108"/>
    </row>
    <row r="926" ht="12.75">
      <c r="D926" s="108"/>
    </row>
    <row r="927" ht="12.75">
      <c r="D927" s="108"/>
    </row>
    <row r="928" ht="12.75">
      <c r="D928" s="108"/>
    </row>
    <row r="929" ht="12.75">
      <c r="D929" s="108"/>
    </row>
    <row r="930" ht="12.75">
      <c r="D930" s="108"/>
    </row>
    <row r="931" ht="12.75">
      <c r="D931" s="108"/>
    </row>
    <row r="932" ht="12.75">
      <c r="D932" s="108"/>
    </row>
    <row r="933" ht="12.75">
      <c r="D933" s="108"/>
    </row>
    <row r="934" ht="12.75">
      <c r="D934" s="108"/>
    </row>
    <row r="935" ht="12.75">
      <c r="D935" s="108"/>
    </row>
    <row r="936" ht="12.75">
      <c r="D936" s="108"/>
    </row>
    <row r="937" ht="12.75">
      <c r="D937" s="108"/>
    </row>
    <row r="938" ht="12.75">
      <c r="D938" s="108"/>
    </row>
    <row r="939" ht="12.75">
      <c r="D939" s="108"/>
    </row>
    <row r="940" ht="12.75">
      <c r="D940" s="108"/>
    </row>
    <row r="941" ht="12.75">
      <c r="D941" s="108"/>
    </row>
    <row r="942" ht="12.75">
      <c r="D942" s="108"/>
    </row>
    <row r="943" ht="12.75">
      <c r="D943" s="108"/>
    </row>
    <row r="944" ht="12.75">
      <c r="D944" s="108"/>
    </row>
    <row r="945" ht="12.75">
      <c r="D945" s="108"/>
    </row>
    <row r="946" ht="12.75">
      <c r="D946" s="108"/>
    </row>
    <row r="947" ht="12.75">
      <c r="D947" s="108"/>
    </row>
    <row r="948" ht="12.75">
      <c r="D948" s="108"/>
    </row>
    <row r="949" ht="12.75">
      <c r="D949" s="108"/>
    </row>
    <row r="950" ht="12.75">
      <c r="D950" s="108"/>
    </row>
    <row r="951" ht="12.75">
      <c r="D951" s="108"/>
    </row>
    <row r="952" ht="12.75">
      <c r="D952" s="108"/>
    </row>
    <row r="953" ht="12.75">
      <c r="D953" s="108"/>
    </row>
    <row r="954" ht="12.75">
      <c r="D954" s="108"/>
    </row>
    <row r="955" ht="12.75">
      <c r="D955" s="108"/>
    </row>
    <row r="956" ht="12.75">
      <c r="D956" s="108"/>
    </row>
    <row r="957" ht="12.75">
      <c r="D957" s="108"/>
    </row>
    <row r="958" ht="12.75">
      <c r="D958" s="108"/>
    </row>
    <row r="959" ht="12.75">
      <c r="D959" s="108"/>
    </row>
    <row r="960" ht="12.75">
      <c r="D960" s="108"/>
    </row>
    <row r="961" ht="12.75">
      <c r="D961" s="108"/>
    </row>
    <row r="962" ht="12.75">
      <c r="D962" s="108"/>
    </row>
    <row r="963" ht="12.75">
      <c r="D963" s="108"/>
    </row>
    <row r="964" ht="12.75">
      <c r="D964" s="108"/>
    </row>
    <row r="965" ht="12.75">
      <c r="D965" s="108"/>
    </row>
    <row r="966" ht="12.75">
      <c r="D966" s="108"/>
    </row>
    <row r="967" ht="12.75">
      <c r="D967" s="108"/>
    </row>
    <row r="968" ht="12.75">
      <c r="D968" s="108"/>
    </row>
    <row r="969" ht="12.75">
      <c r="D969" s="108"/>
    </row>
    <row r="970" ht="12.75">
      <c r="D970" s="108"/>
    </row>
    <row r="971" ht="12.75">
      <c r="D971" s="108"/>
    </row>
    <row r="972" ht="12.75">
      <c r="D972" s="108"/>
    </row>
    <row r="973" ht="12.75">
      <c r="D973" s="108"/>
    </row>
    <row r="974" ht="12.75">
      <c r="D974" s="108"/>
    </row>
    <row r="975" ht="12.75">
      <c r="D975" s="108"/>
    </row>
    <row r="976" ht="12.75">
      <c r="D976" s="108"/>
    </row>
    <row r="977" ht="12.75">
      <c r="D977" s="108"/>
    </row>
    <row r="978" ht="12.75">
      <c r="D978" s="108"/>
    </row>
    <row r="979" ht="12.75">
      <c r="D979" s="108"/>
    </row>
    <row r="980" ht="12.75">
      <c r="D980" s="108"/>
    </row>
    <row r="981" ht="12.75">
      <c r="D981" s="108"/>
    </row>
    <row r="982" ht="12.75">
      <c r="D982" s="108"/>
    </row>
    <row r="983" ht="12.75">
      <c r="D983" s="108"/>
    </row>
    <row r="984" ht="12.75">
      <c r="D984" s="108"/>
    </row>
    <row r="985" ht="12.75">
      <c r="D985" s="108"/>
    </row>
    <row r="986" ht="12.75">
      <c r="D986" s="108"/>
    </row>
    <row r="987" ht="12.75">
      <c r="D987" s="108"/>
    </row>
    <row r="988" ht="12.75">
      <c r="D988" s="108"/>
    </row>
    <row r="989" ht="12.75">
      <c r="D989" s="108"/>
    </row>
    <row r="990" ht="12.75">
      <c r="D990" s="108"/>
    </row>
    <row r="991" ht="12.75">
      <c r="D991" s="108"/>
    </row>
    <row r="992" ht="12.75">
      <c r="D992" s="108"/>
    </row>
    <row r="993" ht="12.75">
      <c r="D993" s="108"/>
    </row>
    <row r="994" ht="12.75">
      <c r="D994" s="108"/>
    </row>
    <row r="995" ht="12.75">
      <c r="D995" s="108"/>
    </row>
    <row r="996" ht="12.75">
      <c r="D996" s="108"/>
    </row>
    <row r="997" ht="12.75">
      <c r="D997" s="108"/>
    </row>
    <row r="998" ht="12.75">
      <c r="D998" s="108"/>
    </row>
    <row r="999" ht="12.75">
      <c r="D999" s="108"/>
    </row>
    <row r="1000" ht="12.75">
      <c r="D1000" s="108"/>
    </row>
    <row r="1001" ht="12.75">
      <c r="D1001" s="108"/>
    </row>
    <row r="1002" ht="12.75">
      <c r="D1002" s="108"/>
    </row>
    <row r="1003" ht="12.75">
      <c r="D1003" s="108"/>
    </row>
    <row r="1004" ht="12.75">
      <c r="D1004" s="108"/>
    </row>
    <row r="1005" ht="12.75">
      <c r="D1005" s="108"/>
    </row>
    <row r="1006" ht="12.75">
      <c r="D1006" s="108"/>
    </row>
    <row r="1007" ht="12.75">
      <c r="D1007" s="108"/>
    </row>
    <row r="1008" ht="12.75">
      <c r="D1008" s="108"/>
    </row>
    <row r="1009" ht="12.75">
      <c r="D1009" s="108"/>
    </row>
    <row r="1010" ht="12.75">
      <c r="D1010" s="108"/>
    </row>
    <row r="1011" ht="12.75">
      <c r="D1011" s="108"/>
    </row>
    <row r="1012" ht="12.75">
      <c r="D1012" s="108"/>
    </row>
    <row r="1013" ht="12.75">
      <c r="D1013" s="108"/>
    </row>
    <row r="1014" ht="12.75">
      <c r="D1014" s="108"/>
    </row>
    <row r="1015" ht="12.75">
      <c r="D1015" s="108"/>
    </row>
    <row r="1016" ht="12.75">
      <c r="D1016" s="108"/>
    </row>
    <row r="1017" ht="12.75">
      <c r="D1017" s="108"/>
    </row>
    <row r="1018" ht="12.75">
      <c r="D1018" s="108"/>
    </row>
    <row r="1019" ht="12.75">
      <c r="D1019" s="108"/>
    </row>
    <row r="1020" ht="12.75">
      <c r="D1020" s="108"/>
    </row>
    <row r="1021" ht="12.75">
      <c r="D1021" s="108"/>
    </row>
    <row r="1022" ht="12.75">
      <c r="D1022" s="108"/>
    </row>
    <row r="1023" ht="12.75">
      <c r="D1023" s="108"/>
    </row>
    <row r="1024" ht="12.75">
      <c r="D1024" s="108"/>
    </row>
    <row r="1025" ht="12.75">
      <c r="D1025" s="108"/>
    </row>
    <row r="1026" ht="12.75">
      <c r="D1026" s="108"/>
    </row>
    <row r="1027" ht="12.75">
      <c r="D1027" s="108"/>
    </row>
    <row r="1028" ht="12.75">
      <c r="D1028" s="108"/>
    </row>
    <row r="1029" ht="12.75">
      <c r="D1029" s="108"/>
    </row>
    <row r="1030" ht="12.75">
      <c r="D1030" s="108"/>
    </row>
    <row r="1031" ht="12.75">
      <c r="D1031" s="108"/>
    </row>
    <row r="1032" ht="12.75">
      <c r="D1032" s="108"/>
    </row>
    <row r="1033" ht="12.75">
      <c r="D1033" s="108"/>
    </row>
    <row r="1034" ht="12.75">
      <c r="D1034" s="108"/>
    </row>
    <row r="1035" ht="12.75">
      <c r="D1035" s="108"/>
    </row>
    <row r="1036" ht="12.75">
      <c r="D1036" s="108"/>
    </row>
    <row r="1037" ht="12.75">
      <c r="D1037" s="108"/>
    </row>
    <row r="1038" ht="12.75">
      <c r="D1038" s="108"/>
    </row>
    <row r="1039" ht="12.75">
      <c r="D1039" s="108"/>
    </row>
    <row r="1040" ht="12.75">
      <c r="D1040" s="108"/>
    </row>
    <row r="1041" ht="12.75">
      <c r="D1041" s="108"/>
    </row>
    <row r="1042" ht="12.75">
      <c r="D1042" s="108"/>
    </row>
    <row r="1043" ht="12.75">
      <c r="D1043" s="108"/>
    </row>
    <row r="1044" ht="12.75">
      <c r="D1044" s="108"/>
    </row>
    <row r="1045" ht="12.75">
      <c r="D1045" s="108"/>
    </row>
    <row r="1046" ht="12.75">
      <c r="D1046" s="108"/>
    </row>
    <row r="1047" ht="12.75">
      <c r="D1047" s="108"/>
    </row>
    <row r="1048572" ht="12.8"/>
    <row r="1048573" ht="12.8"/>
    <row r="1048574" ht="12.8"/>
    <row r="1048575" ht="12.8"/>
    <row r="1048576" ht="12.8"/>
  </sheetData>
  <mergeCells count="6">
    <mergeCell ref="A1:G1"/>
    <mergeCell ref="C2:G2"/>
    <mergeCell ref="C3:G3"/>
    <mergeCell ref="C4:G4"/>
    <mergeCell ref="A40:C40"/>
    <mergeCell ref="A41:G45"/>
  </mergeCells>
  <printOptions/>
  <pageMargins left="0.590277777777778" right="0.196527777777778" top="0.7875" bottom="0.7875" header="0.511805555555555" footer="0.3"/>
  <pageSetup horizontalDpi="300" verticalDpi="300" orientation="landscape" paperSize="9" copies="1"/>
  <headerFooter>
    <oddFooter>&amp;LZpracováno programem BUILDpower S,  © RTS, a.s.&amp;RStránka &amp;P z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LibreOffice/6.1.6.3$Windows_X86_64 LibreOffice_project/5896ab1714085361c45cf540f76f60673dd96a72</Application>
  <DocSecurity>0</DocSecurity>
  <Template/>
  <Manager/>
  <Company>RTS, a.s.</Company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</dc:creator>
  <cp:keywords/>
  <dc:description/>
  <cp:lastModifiedBy/>
  <cp:lastPrinted>2019-03-19T12:27:02Z</cp:lastPrinted>
  <dcterms:created xsi:type="dcterms:W3CDTF">2009-04-08T07:15:50Z</dcterms:created>
  <dcterms:modified xsi:type="dcterms:W3CDTF">2020-11-23T13:51:08Z</dcterms:modified>
  <cp:category/>
  <cp:version/>
  <cp:contentType/>
  <cp:contentStatus/>
  <cp:revision>5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RTS, a.s.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