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Rekapitulace stavby" sheetId="1" r:id="rId1"/>
    <sheet name="01 - SO01 - F.1.4.a Zaříz..." sheetId="2" r:id="rId2"/>
  </sheets>
  <definedNames>
    <definedName name="_xlnm._FilterDatabase" localSheetId="1">'01 - SO01 - F.1.4.a Zaříz...'!$C$125:$K$454</definedName>
    <definedName name="_xlnm.Print_Titles" localSheetId="1">'01 - SO01 - F.1.4.a Zaříz...'!$125:$125</definedName>
    <definedName name="_xlnm.Print_Titles" localSheetId="0">'Rekapitulace stavby'!$92:$92</definedName>
    <definedName name="_xlnm.Print_Area" localSheetId="1">'01 - SO01 - F.1.4.a Zaříz...'!$C$4:$J$76,'01 - SO01 - F.1.4.a Zaříz...'!$C$82:$J$107,'01 - SO01 - F.1.4.a Zaříz...'!$C$113:$K$454</definedName>
    <definedName name="_xlnm.Print_Area" localSheetId="0">'Rekapitulace stavby'!$D$4:$AO$76,'Rekapitulace stavby'!$C$82:$AQ$96</definedName>
  </definedNames>
  <calcPr calcId="124519" iterateDelta="1E-4"/>
</workbook>
</file>

<file path=xl/calcChain.xml><?xml version="1.0" encoding="utf-8"?>
<calcChain xmlns="http://schemas.openxmlformats.org/spreadsheetml/2006/main">
  <c r="BK452" i="2"/>
  <c r="BI452"/>
  <c r="BH452"/>
  <c r="BG452"/>
  <c r="BF452"/>
  <c r="T452"/>
  <c r="R452"/>
  <c r="R451" s="1"/>
  <c r="R450" s="1"/>
  <c r="P452"/>
  <c r="J452"/>
  <c r="BE452" s="1"/>
  <c r="BK451"/>
  <c r="T451"/>
  <c r="T450" s="1"/>
  <c r="P451"/>
  <c r="P450" s="1"/>
  <c r="J451"/>
  <c r="BK450"/>
  <c r="J450"/>
  <c r="BK447"/>
  <c r="BI447"/>
  <c r="BH447"/>
  <c r="BG447"/>
  <c r="BF447"/>
  <c r="T447"/>
  <c r="R447"/>
  <c r="P447"/>
  <c r="J447"/>
  <c r="BE447" s="1"/>
  <c r="BK444"/>
  <c r="BI444"/>
  <c r="BH444"/>
  <c r="BG444"/>
  <c r="BF444"/>
  <c r="T444"/>
  <c r="R444"/>
  <c r="P444"/>
  <c r="J444"/>
  <c r="BE444" s="1"/>
  <c r="BK441"/>
  <c r="BI441"/>
  <c r="BH441"/>
  <c r="BG441"/>
  <c r="BF441"/>
  <c r="T441"/>
  <c r="R441"/>
  <c r="P441"/>
  <c r="J441"/>
  <c r="BE441" s="1"/>
  <c r="BK438"/>
  <c r="BK437" s="1"/>
  <c r="J437" s="1"/>
  <c r="J104" s="1"/>
  <c r="BI438"/>
  <c r="BH438"/>
  <c r="BG438"/>
  <c r="BF438"/>
  <c r="T438"/>
  <c r="R438"/>
  <c r="R437" s="1"/>
  <c r="P438"/>
  <c r="J438"/>
  <c r="BE438" s="1"/>
  <c r="T437"/>
  <c r="P437"/>
  <c r="BK435"/>
  <c r="BI435"/>
  <c r="BH435"/>
  <c r="BG435"/>
  <c r="BF435"/>
  <c r="T435"/>
  <c r="R435"/>
  <c r="P435"/>
  <c r="J435"/>
  <c r="BE435" s="1"/>
  <c r="BK433"/>
  <c r="BI433"/>
  <c r="BH433"/>
  <c r="BG433"/>
  <c r="BF433"/>
  <c r="T433"/>
  <c r="R433"/>
  <c r="P433"/>
  <c r="J433"/>
  <c r="BE433" s="1"/>
  <c r="BK430"/>
  <c r="BI430"/>
  <c r="BH430"/>
  <c r="BG430"/>
  <c r="BF430"/>
  <c r="T430"/>
  <c r="R430"/>
  <c r="P430"/>
  <c r="J430"/>
  <c r="BE430" s="1"/>
  <c r="BK427"/>
  <c r="BI427"/>
  <c r="BH427"/>
  <c r="BG427"/>
  <c r="BF427"/>
  <c r="T427"/>
  <c r="R427"/>
  <c r="P427"/>
  <c r="J427"/>
  <c r="BE427" s="1"/>
  <c r="BK424"/>
  <c r="BI424"/>
  <c r="BH424"/>
  <c r="BG424"/>
  <c r="BF424"/>
  <c r="T424"/>
  <c r="R424"/>
  <c r="P424"/>
  <c r="J424"/>
  <c r="BE424" s="1"/>
  <c r="BK421"/>
  <c r="BI421"/>
  <c r="BH421"/>
  <c r="BG421"/>
  <c r="BF421"/>
  <c r="T421"/>
  <c r="R421"/>
  <c r="P421"/>
  <c r="J421"/>
  <c r="BE421" s="1"/>
  <c r="BK418"/>
  <c r="BI418"/>
  <c r="BH418"/>
  <c r="BG418"/>
  <c r="BF418"/>
  <c r="T418"/>
  <c r="R418"/>
  <c r="P418"/>
  <c r="J418"/>
  <c r="BE418" s="1"/>
  <c r="BK415"/>
  <c r="BI415"/>
  <c r="BH415"/>
  <c r="BG415"/>
  <c r="BF415"/>
  <c r="T415"/>
  <c r="R415"/>
  <c r="P415"/>
  <c r="J415"/>
  <c r="BE415" s="1"/>
  <c r="BK412"/>
  <c r="BI412"/>
  <c r="BH412"/>
  <c r="BG412"/>
  <c r="BF412"/>
  <c r="T412"/>
  <c r="R412"/>
  <c r="P412"/>
  <c r="J412"/>
  <c r="BE412" s="1"/>
  <c r="BK409"/>
  <c r="BI409"/>
  <c r="BH409"/>
  <c r="BG409"/>
  <c r="BF409"/>
  <c r="T409"/>
  <c r="R409"/>
  <c r="P409"/>
  <c r="J409"/>
  <c r="BE409" s="1"/>
  <c r="BK406"/>
  <c r="BI406"/>
  <c r="BH406"/>
  <c r="BG406"/>
  <c r="BF406"/>
  <c r="T406"/>
  <c r="R406"/>
  <c r="P406"/>
  <c r="J406"/>
  <c r="BE406" s="1"/>
  <c r="BK403"/>
  <c r="BI403"/>
  <c r="BH403"/>
  <c r="BG403"/>
  <c r="BF403"/>
  <c r="T403"/>
  <c r="R403"/>
  <c r="P403"/>
  <c r="J403"/>
  <c r="BE403" s="1"/>
  <c r="BK400"/>
  <c r="BI400"/>
  <c r="BH400"/>
  <c r="BG400"/>
  <c r="BF400"/>
  <c r="T400"/>
  <c r="R400"/>
  <c r="P400"/>
  <c r="J400"/>
  <c r="BE400" s="1"/>
  <c r="BK397"/>
  <c r="BI397"/>
  <c r="BH397"/>
  <c r="BG397"/>
  <c r="BF397"/>
  <c r="T397"/>
  <c r="R397"/>
  <c r="P397"/>
  <c r="J397"/>
  <c r="BE397" s="1"/>
  <c r="BK394"/>
  <c r="BI394"/>
  <c r="BH394"/>
  <c r="BG394"/>
  <c r="BF394"/>
  <c r="T394"/>
  <c r="R394"/>
  <c r="P394"/>
  <c r="J394"/>
  <c r="BE394" s="1"/>
  <c r="BK391"/>
  <c r="BI391"/>
  <c r="BH391"/>
  <c r="BG391"/>
  <c r="BF391"/>
  <c r="T391"/>
  <c r="R391"/>
  <c r="P391"/>
  <c r="J391"/>
  <c r="BE391" s="1"/>
  <c r="BK388"/>
  <c r="BI388"/>
  <c r="BH388"/>
  <c r="BG388"/>
  <c r="BF388"/>
  <c r="T388"/>
  <c r="R388"/>
  <c r="P388"/>
  <c r="J388"/>
  <c r="BE388" s="1"/>
  <c r="BK385"/>
  <c r="BI385"/>
  <c r="BH385"/>
  <c r="BG385"/>
  <c r="BF385"/>
  <c r="T385"/>
  <c r="R385"/>
  <c r="P385"/>
  <c r="J385"/>
  <c r="BE385" s="1"/>
  <c r="BK382"/>
  <c r="BI382"/>
  <c r="BH382"/>
  <c r="BG382"/>
  <c r="BF382"/>
  <c r="T382"/>
  <c r="R382"/>
  <c r="P382"/>
  <c r="J382"/>
  <c r="BE382" s="1"/>
  <c r="BK379"/>
  <c r="BI379"/>
  <c r="BH379"/>
  <c r="BG379"/>
  <c r="BF379"/>
  <c r="T379"/>
  <c r="R379"/>
  <c r="P379"/>
  <c r="J379"/>
  <c r="BE379" s="1"/>
  <c r="BK376"/>
  <c r="BI376"/>
  <c r="BH376"/>
  <c r="BG376"/>
  <c r="BF376"/>
  <c r="T376"/>
  <c r="R376"/>
  <c r="P376"/>
  <c r="J376"/>
  <c r="BE376" s="1"/>
  <c r="BK373"/>
  <c r="BK372" s="1"/>
  <c r="J372" s="1"/>
  <c r="J103" s="1"/>
  <c r="BI373"/>
  <c r="BH373"/>
  <c r="BG373"/>
  <c r="BF373"/>
  <c r="T373"/>
  <c r="R373"/>
  <c r="R372" s="1"/>
  <c r="P373"/>
  <c r="P372" s="1"/>
  <c r="J373"/>
  <c r="BE373" s="1"/>
  <c r="T372"/>
  <c r="BK370"/>
  <c r="BI370"/>
  <c r="BH370"/>
  <c r="BG370"/>
  <c r="BF370"/>
  <c r="T370"/>
  <c r="R370"/>
  <c r="P370"/>
  <c r="J370"/>
  <c r="BE370" s="1"/>
  <c r="BK368"/>
  <c r="BI368"/>
  <c r="BH368"/>
  <c r="BG368"/>
  <c r="BF368"/>
  <c r="T368"/>
  <c r="R368"/>
  <c r="P368"/>
  <c r="J368"/>
  <c r="BE368" s="1"/>
  <c r="BK365"/>
  <c r="BI365"/>
  <c r="BH365"/>
  <c r="BG365"/>
  <c r="BF365"/>
  <c r="T365"/>
  <c r="R365"/>
  <c r="P365"/>
  <c r="J365"/>
  <c r="BE365" s="1"/>
  <c r="BK362"/>
  <c r="BI362"/>
  <c r="BH362"/>
  <c r="BG362"/>
  <c r="BF362"/>
  <c r="T362"/>
  <c r="R362"/>
  <c r="P362"/>
  <c r="J362"/>
  <c r="BE362" s="1"/>
  <c r="BK359"/>
  <c r="BI359"/>
  <c r="BH359"/>
  <c r="BG359"/>
  <c r="BF359"/>
  <c r="T359"/>
  <c r="R359"/>
  <c r="P359"/>
  <c r="J359"/>
  <c r="BE359" s="1"/>
  <c r="BK356"/>
  <c r="BI356"/>
  <c r="BH356"/>
  <c r="BG356"/>
  <c r="BF356"/>
  <c r="T356"/>
  <c r="R356"/>
  <c r="P356"/>
  <c r="J356"/>
  <c r="BE356" s="1"/>
  <c r="BK353"/>
  <c r="BI353"/>
  <c r="BH353"/>
  <c r="BG353"/>
  <c r="BF353"/>
  <c r="T353"/>
  <c r="R353"/>
  <c r="P353"/>
  <c r="J353"/>
  <c r="BE353" s="1"/>
  <c r="BK350"/>
  <c r="BI350"/>
  <c r="BH350"/>
  <c r="BG350"/>
  <c r="BF350"/>
  <c r="T350"/>
  <c r="R350"/>
  <c r="P350"/>
  <c r="J350"/>
  <c r="BE350" s="1"/>
  <c r="BK347"/>
  <c r="BI347"/>
  <c r="BH347"/>
  <c r="BG347"/>
  <c r="BF347"/>
  <c r="T347"/>
  <c r="R347"/>
  <c r="P347"/>
  <c r="J347"/>
  <c r="BE347" s="1"/>
  <c r="BK344"/>
  <c r="BI344"/>
  <c r="BH344"/>
  <c r="BG344"/>
  <c r="BF344"/>
  <c r="T344"/>
  <c r="R344"/>
  <c r="P344"/>
  <c r="J344"/>
  <c r="BE344" s="1"/>
  <c r="BK341"/>
  <c r="BI341"/>
  <c r="BH341"/>
  <c r="BG341"/>
  <c r="BF341"/>
  <c r="T341"/>
  <c r="R341"/>
  <c r="P341"/>
  <c r="J341"/>
  <c r="BE341" s="1"/>
  <c r="BK338"/>
  <c r="BI338"/>
  <c r="BH338"/>
  <c r="BG338"/>
  <c r="BF338"/>
  <c r="T338"/>
  <c r="R338"/>
  <c r="P338"/>
  <c r="J338"/>
  <c r="BE338" s="1"/>
  <c r="BK335"/>
  <c r="BI335"/>
  <c r="BH335"/>
  <c r="BG335"/>
  <c r="BF335"/>
  <c r="T335"/>
  <c r="R335"/>
  <c r="P335"/>
  <c r="J335"/>
  <c r="BE335" s="1"/>
  <c r="BK332"/>
  <c r="BI332"/>
  <c r="BH332"/>
  <c r="BG332"/>
  <c r="BF332"/>
  <c r="T332"/>
  <c r="R332"/>
  <c r="P332"/>
  <c r="J332"/>
  <c r="BE332" s="1"/>
  <c r="BK329"/>
  <c r="BI329"/>
  <c r="BH329"/>
  <c r="BG329"/>
  <c r="BF329"/>
  <c r="T329"/>
  <c r="R329"/>
  <c r="P329"/>
  <c r="J329"/>
  <c r="BE329" s="1"/>
  <c r="BK326"/>
  <c r="BI326"/>
  <c r="BH326"/>
  <c r="BG326"/>
  <c r="BF326"/>
  <c r="T326"/>
  <c r="R326"/>
  <c r="P326"/>
  <c r="J326"/>
  <c r="BE326" s="1"/>
  <c r="BK323"/>
  <c r="BI323"/>
  <c r="BH323"/>
  <c r="BG323"/>
  <c r="BF323"/>
  <c r="T323"/>
  <c r="R323"/>
  <c r="P323"/>
  <c r="J323"/>
  <c r="BE323" s="1"/>
  <c r="BK320"/>
  <c r="BI320"/>
  <c r="BH320"/>
  <c r="BG320"/>
  <c r="BF320"/>
  <c r="T320"/>
  <c r="R320"/>
  <c r="P320"/>
  <c r="J320"/>
  <c r="BE320" s="1"/>
  <c r="BK317"/>
  <c r="BI317"/>
  <c r="BH317"/>
  <c r="BG317"/>
  <c r="BF317"/>
  <c r="T317"/>
  <c r="R317"/>
  <c r="P317"/>
  <c r="J317"/>
  <c r="BE317" s="1"/>
  <c r="BK314"/>
  <c r="BI314"/>
  <c r="BH314"/>
  <c r="BG314"/>
  <c r="BF314"/>
  <c r="T314"/>
  <c r="R314"/>
  <c r="P314"/>
  <c r="J314"/>
  <c r="BE314" s="1"/>
  <c r="BK311"/>
  <c r="BI311"/>
  <c r="BH311"/>
  <c r="BG311"/>
  <c r="BF311"/>
  <c r="T311"/>
  <c r="R311"/>
  <c r="P311"/>
  <c r="J311"/>
  <c r="BE311" s="1"/>
  <c r="BK308"/>
  <c r="BI308"/>
  <c r="BH308"/>
  <c r="BG308"/>
  <c r="BF308"/>
  <c r="T308"/>
  <c r="R308"/>
  <c r="P308"/>
  <c r="J308"/>
  <c r="BE308" s="1"/>
  <c r="BK305"/>
  <c r="BI305"/>
  <c r="BH305"/>
  <c r="BG305"/>
  <c r="BF305"/>
  <c r="T305"/>
  <c r="R305"/>
  <c r="P305"/>
  <c r="J305"/>
  <c r="BE305" s="1"/>
  <c r="BK302"/>
  <c r="BI302"/>
  <c r="BH302"/>
  <c r="BG302"/>
  <c r="BF302"/>
  <c r="T302"/>
  <c r="R302"/>
  <c r="P302"/>
  <c r="J302"/>
  <c r="BE302" s="1"/>
  <c r="BK299"/>
  <c r="BI299"/>
  <c r="BH299"/>
  <c r="BG299"/>
  <c r="BF299"/>
  <c r="T299"/>
  <c r="R299"/>
  <c r="R298" s="1"/>
  <c r="P299"/>
  <c r="J299"/>
  <c r="BE299" s="1"/>
  <c r="T298"/>
  <c r="P298"/>
  <c r="BK296"/>
  <c r="BI296"/>
  <c r="BH296"/>
  <c r="BG296"/>
  <c r="BF296"/>
  <c r="T296"/>
  <c r="R296"/>
  <c r="P296"/>
  <c r="J296"/>
  <c r="BE296" s="1"/>
  <c r="BK294"/>
  <c r="BI294"/>
  <c r="BH294"/>
  <c r="BG294"/>
  <c r="BF294"/>
  <c r="T294"/>
  <c r="R294"/>
  <c r="P294"/>
  <c r="J294"/>
  <c r="BE294" s="1"/>
  <c r="BK291"/>
  <c r="BI291"/>
  <c r="BH291"/>
  <c r="BG291"/>
  <c r="BF291"/>
  <c r="T291"/>
  <c r="R291"/>
  <c r="P291"/>
  <c r="J291"/>
  <c r="BE291" s="1"/>
  <c r="BK288"/>
  <c r="BI288"/>
  <c r="BH288"/>
  <c r="BG288"/>
  <c r="BF288"/>
  <c r="T288"/>
  <c r="R288"/>
  <c r="P288"/>
  <c r="J288"/>
  <c r="BE288" s="1"/>
  <c r="BK285"/>
  <c r="BI285"/>
  <c r="BH285"/>
  <c r="BG285"/>
  <c r="BF285"/>
  <c r="T285"/>
  <c r="R285"/>
  <c r="P285"/>
  <c r="J285"/>
  <c r="BE285" s="1"/>
  <c r="BK282"/>
  <c r="BI282"/>
  <c r="BH282"/>
  <c r="BG282"/>
  <c r="BF282"/>
  <c r="T282"/>
  <c r="R282"/>
  <c r="P282"/>
  <c r="J282"/>
  <c r="BE282" s="1"/>
  <c r="BK279"/>
  <c r="BI279"/>
  <c r="BH279"/>
  <c r="BG279"/>
  <c r="BF279"/>
  <c r="T279"/>
  <c r="R279"/>
  <c r="P279"/>
  <c r="J279"/>
  <c r="BE279" s="1"/>
  <c r="BK276"/>
  <c r="BI276"/>
  <c r="BH276"/>
  <c r="BG276"/>
  <c r="BF276"/>
  <c r="T276"/>
  <c r="R276"/>
  <c r="P276"/>
  <c r="J276"/>
  <c r="BE276" s="1"/>
  <c r="BK273"/>
  <c r="BI273"/>
  <c r="BH273"/>
  <c r="BG273"/>
  <c r="BF273"/>
  <c r="T273"/>
  <c r="R273"/>
  <c r="P273"/>
  <c r="J273"/>
  <c r="BE273" s="1"/>
  <c r="BK270"/>
  <c r="BI270"/>
  <c r="BH270"/>
  <c r="BG270"/>
  <c r="BF270"/>
  <c r="T270"/>
  <c r="R270"/>
  <c r="P270"/>
  <c r="J270"/>
  <c r="BE270" s="1"/>
  <c r="BK267"/>
  <c r="BI267"/>
  <c r="BH267"/>
  <c r="BG267"/>
  <c r="BF267"/>
  <c r="T267"/>
  <c r="R267"/>
  <c r="P267"/>
  <c r="J267"/>
  <c r="BE267" s="1"/>
  <c r="BK264"/>
  <c r="BI264"/>
  <c r="BH264"/>
  <c r="BG264"/>
  <c r="BF264"/>
  <c r="T264"/>
  <c r="R264"/>
  <c r="P264"/>
  <c r="J264"/>
  <c r="BE264" s="1"/>
  <c r="BK261"/>
  <c r="BI261"/>
  <c r="BH261"/>
  <c r="BG261"/>
  <c r="BF261"/>
  <c r="T261"/>
  <c r="R261"/>
  <c r="P261"/>
  <c r="J261"/>
  <c r="BE261" s="1"/>
  <c r="BK258"/>
  <c r="BI258"/>
  <c r="BH258"/>
  <c r="BG258"/>
  <c r="BF258"/>
  <c r="T258"/>
  <c r="R258"/>
  <c r="P258"/>
  <c r="J258"/>
  <c r="BE258" s="1"/>
  <c r="BK255"/>
  <c r="BI255"/>
  <c r="BH255"/>
  <c r="BG255"/>
  <c r="BF255"/>
  <c r="T255"/>
  <c r="R255"/>
  <c r="P255"/>
  <c r="J255"/>
  <c r="BE255" s="1"/>
  <c r="BK252"/>
  <c r="BI252"/>
  <c r="BH252"/>
  <c r="BG252"/>
  <c r="BF252"/>
  <c r="T252"/>
  <c r="R252"/>
  <c r="P252"/>
  <c r="J252"/>
  <c r="BE252" s="1"/>
  <c r="BK249"/>
  <c r="BI249"/>
  <c r="BH249"/>
  <c r="BG249"/>
  <c r="BF249"/>
  <c r="T249"/>
  <c r="R249"/>
  <c r="P249"/>
  <c r="P245" s="1"/>
  <c r="J249"/>
  <c r="BE249" s="1"/>
  <c r="BK246"/>
  <c r="BK245" s="1"/>
  <c r="J245" s="1"/>
  <c r="J101" s="1"/>
  <c r="BI246"/>
  <c r="BH246"/>
  <c r="BG246"/>
  <c r="BF246"/>
  <c r="T246"/>
  <c r="R246"/>
  <c r="R245" s="1"/>
  <c r="P246"/>
  <c r="J246"/>
  <c r="BE246" s="1"/>
  <c r="T245"/>
  <c r="BK243"/>
  <c r="BI243"/>
  <c r="BH243"/>
  <c r="BG243"/>
  <c r="BF243"/>
  <c r="T243"/>
  <c r="R243"/>
  <c r="P243"/>
  <c r="J243"/>
  <c r="BE243" s="1"/>
  <c r="BK241"/>
  <c r="BI241"/>
  <c r="BH241"/>
  <c r="BG241"/>
  <c r="BF241"/>
  <c r="T241"/>
  <c r="R241"/>
  <c r="P241"/>
  <c r="J241"/>
  <c r="BE241" s="1"/>
  <c r="BK238"/>
  <c r="BI238"/>
  <c r="BH238"/>
  <c r="BG238"/>
  <c r="BF238"/>
  <c r="T238"/>
  <c r="R238"/>
  <c r="P238"/>
  <c r="J238"/>
  <c r="BE238" s="1"/>
  <c r="BK235"/>
  <c r="BI235"/>
  <c r="BH235"/>
  <c r="BG235"/>
  <c r="BF235"/>
  <c r="T235"/>
  <c r="R235"/>
  <c r="P235"/>
  <c r="J235"/>
  <c r="BE235" s="1"/>
  <c r="BK232"/>
  <c r="BI232"/>
  <c r="BH232"/>
  <c r="BG232"/>
  <c r="BF232"/>
  <c r="T232"/>
  <c r="R232"/>
  <c r="P232"/>
  <c r="J232"/>
  <c r="BE232" s="1"/>
  <c r="BK229"/>
  <c r="BI229"/>
  <c r="BH229"/>
  <c r="BG229"/>
  <c r="BF229"/>
  <c r="T229"/>
  <c r="R229"/>
  <c r="P229"/>
  <c r="J229"/>
  <c r="BE229" s="1"/>
  <c r="BK226"/>
  <c r="BI226"/>
  <c r="BH226"/>
  <c r="BG226"/>
  <c r="BF226"/>
  <c r="T226"/>
  <c r="R226"/>
  <c r="P226"/>
  <c r="J226"/>
  <c r="BE226" s="1"/>
  <c r="BK223"/>
  <c r="BI223"/>
  <c r="BH223"/>
  <c r="BG223"/>
  <c r="BF223"/>
  <c r="T223"/>
  <c r="R223"/>
  <c r="P223"/>
  <c r="J223"/>
  <c r="BE223" s="1"/>
  <c r="BK221"/>
  <c r="BK220" s="1"/>
  <c r="J220" s="1"/>
  <c r="J100" s="1"/>
  <c r="BI221"/>
  <c r="BH221"/>
  <c r="BG221"/>
  <c r="BF221"/>
  <c r="T221"/>
  <c r="R221"/>
  <c r="R220" s="1"/>
  <c r="P221"/>
  <c r="J221"/>
  <c r="BE221" s="1"/>
  <c r="T220"/>
  <c r="P220"/>
  <c r="BK218"/>
  <c r="BI218"/>
  <c r="BH218"/>
  <c r="BG218"/>
  <c r="BF218"/>
  <c r="T218"/>
  <c r="R218"/>
  <c r="P218"/>
  <c r="J218"/>
  <c r="BE218" s="1"/>
  <c r="BK216"/>
  <c r="BI216"/>
  <c r="BH216"/>
  <c r="BG216"/>
  <c r="BF216"/>
  <c r="T216"/>
  <c r="R216"/>
  <c r="P216"/>
  <c r="J216"/>
  <c r="BE216" s="1"/>
  <c r="BK213"/>
  <c r="BI213"/>
  <c r="BH213"/>
  <c r="BG213"/>
  <c r="BF213"/>
  <c r="T213"/>
  <c r="R213"/>
  <c r="P213"/>
  <c r="J213"/>
  <c r="BE213" s="1"/>
  <c r="BK210"/>
  <c r="BI210"/>
  <c r="BH210"/>
  <c r="BG210"/>
  <c r="BF210"/>
  <c r="T210"/>
  <c r="R210"/>
  <c r="P210"/>
  <c r="J210"/>
  <c r="BE210" s="1"/>
  <c r="BK207"/>
  <c r="BI207"/>
  <c r="BH207"/>
  <c r="BG207"/>
  <c r="BF207"/>
  <c r="T207"/>
  <c r="R207"/>
  <c r="P207"/>
  <c r="J207"/>
  <c r="BE207" s="1"/>
  <c r="BK204"/>
  <c r="BI204"/>
  <c r="BH204"/>
  <c r="BG204"/>
  <c r="BF204"/>
  <c r="T204"/>
  <c r="R204"/>
  <c r="P204"/>
  <c r="J204"/>
  <c r="BE204" s="1"/>
  <c r="BK201"/>
  <c r="BI201"/>
  <c r="BH201"/>
  <c r="BG201"/>
  <c r="BF201"/>
  <c r="T201"/>
  <c r="R201"/>
  <c r="P201"/>
  <c r="J201"/>
  <c r="BE201" s="1"/>
  <c r="BK198"/>
  <c r="BI198"/>
  <c r="BH198"/>
  <c r="BG198"/>
  <c r="BF198"/>
  <c r="T198"/>
  <c r="R198"/>
  <c r="P198"/>
  <c r="J198"/>
  <c r="BE198" s="1"/>
  <c r="BK195"/>
  <c r="BI195"/>
  <c r="BH195"/>
  <c r="BG195"/>
  <c r="BF195"/>
  <c r="T195"/>
  <c r="R195"/>
  <c r="P195"/>
  <c r="J195"/>
  <c r="BE195" s="1"/>
  <c r="BK192"/>
  <c r="BI192"/>
  <c r="BH192"/>
  <c r="BG192"/>
  <c r="BF192"/>
  <c r="T192"/>
  <c r="R192"/>
  <c r="P192"/>
  <c r="J192"/>
  <c r="BE192" s="1"/>
  <c r="BK189"/>
  <c r="BI189"/>
  <c r="BH189"/>
  <c r="BG189"/>
  <c r="BF189"/>
  <c r="T189"/>
  <c r="R189"/>
  <c r="P189"/>
  <c r="J189"/>
  <c r="BE189" s="1"/>
  <c r="BK185"/>
  <c r="BI185"/>
  <c r="BH185"/>
  <c r="BG185"/>
  <c r="BF185"/>
  <c r="T185"/>
  <c r="R185"/>
  <c r="R184" s="1"/>
  <c r="P185"/>
  <c r="J185"/>
  <c r="BE185" s="1"/>
  <c r="BK184"/>
  <c r="J184" s="1"/>
  <c r="J99" s="1"/>
  <c r="T184"/>
  <c r="P184"/>
  <c r="BK182"/>
  <c r="BI182"/>
  <c r="BH182"/>
  <c r="BG182"/>
  <c r="BF182"/>
  <c r="T182"/>
  <c r="R182"/>
  <c r="P182"/>
  <c r="J182"/>
  <c r="BE182" s="1"/>
  <c r="BK180"/>
  <c r="BI180"/>
  <c r="BH180"/>
  <c r="BG180"/>
  <c r="BF180"/>
  <c r="T180"/>
  <c r="R180"/>
  <c r="P180"/>
  <c r="J180"/>
  <c r="BE180" s="1"/>
  <c r="BK177"/>
  <c r="BI177"/>
  <c r="BH177"/>
  <c r="BG177"/>
  <c r="BF177"/>
  <c r="T177"/>
  <c r="R177"/>
  <c r="P177"/>
  <c r="J177"/>
  <c r="BE177" s="1"/>
  <c r="BK174"/>
  <c r="BI174"/>
  <c r="BH174"/>
  <c r="BG174"/>
  <c r="BF174"/>
  <c r="T174"/>
  <c r="R174"/>
  <c r="P174"/>
  <c r="J174"/>
  <c r="BE174" s="1"/>
  <c r="BK171"/>
  <c r="BI171"/>
  <c r="BH171"/>
  <c r="BG171"/>
  <c r="BF171"/>
  <c r="T171"/>
  <c r="R171"/>
  <c r="P171"/>
  <c r="J171"/>
  <c r="BE171" s="1"/>
  <c r="BK168"/>
  <c r="BI168"/>
  <c r="BH168"/>
  <c r="BG168"/>
  <c r="BF168"/>
  <c r="T168"/>
  <c r="R168"/>
  <c r="P168"/>
  <c r="J168"/>
  <c r="BE168" s="1"/>
  <c r="BK165"/>
  <c r="BI165"/>
  <c r="BH165"/>
  <c r="BG165"/>
  <c r="BF165"/>
  <c r="T165"/>
  <c r="R165"/>
  <c r="P165"/>
  <c r="J165"/>
  <c r="BE165" s="1"/>
  <c r="BK162"/>
  <c r="BI162"/>
  <c r="BH162"/>
  <c r="BG162"/>
  <c r="BF162"/>
  <c r="T162"/>
  <c r="R162"/>
  <c r="P162"/>
  <c r="J162"/>
  <c r="BE162" s="1"/>
  <c r="BK159"/>
  <c r="BI159"/>
  <c r="BH159"/>
  <c r="BG159"/>
  <c r="BF159"/>
  <c r="T159"/>
  <c r="R159"/>
  <c r="P159"/>
  <c r="J159"/>
  <c r="BE159" s="1"/>
  <c r="BK156"/>
  <c r="BI156"/>
  <c r="BH156"/>
  <c r="BG156"/>
  <c r="BF156"/>
  <c r="T156"/>
  <c r="R156"/>
  <c r="P156"/>
  <c r="J156"/>
  <c r="BE156" s="1"/>
  <c r="BK153"/>
  <c r="BI153"/>
  <c r="BH153"/>
  <c r="BG153"/>
  <c r="BF153"/>
  <c r="T153"/>
  <c r="R153"/>
  <c r="P153"/>
  <c r="J153"/>
  <c r="BE153" s="1"/>
  <c r="BK150"/>
  <c r="BI150"/>
  <c r="BH150"/>
  <c r="BG150"/>
  <c r="BF150"/>
  <c r="T150"/>
  <c r="R150"/>
  <c r="P150"/>
  <c r="J150"/>
  <c r="BE150" s="1"/>
  <c r="BK147"/>
  <c r="BI147"/>
  <c r="BH147"/>
  <c r="BG147"/>
  <c r="BF147"/>
  <c r="T147"/>
  <c r="R147"/>
  <c r="P147"/>
  <c r="J147"/>
  <c r="BE147" s="1"/>
  <c r="BK144"/>
  <c r="BI144"/>
  <c r="BH144"/>
  <c r="BG144"/>
  <c r="BF144"/>
  <c r="T144"/>
  <c r="R144"/>
  <c r="P144"/>
  <c r="J144"/>
  <c r="BE144" s="1"/>
  <c r="BK141"/>
  <c r="BI141"/>
  <c r="BH141"/>
  <c r="BG141"/>
  <c r="BF141"/>
  <c r="T141"/>
  <c r="R141"/>
  <c r="P141"/>
  <c r="J141"/>
  <c r="BE141" s="1"/>
  <c r="BK138"/>
  <c r="BI138"/>
  <c r="BH138"/>
  <c r="BG138"/>
  <c r="BF138"/>
  <c r="T138"/>
  <c r="R138"/>
  <c r="P138"/>
  <c r="J138"/>
  <c r="BE138" s="1"/>
  <c r="BK135"/>
  <c r="BI135"/>
  <c r="BH135"/>
  <c r="BG135"/>
  <c r="BF135"/>
  <c r="T135"/>
  <c r="R135"/>
  <c r="P135"/>
  <c r="J135"/>
  <c r="BE135" s="1"/>
  <c r="BK132"/>
  <c r="BI132"/>
  <c r="BH132"/>
  <c r="BG132"/>
  <c r="BF132"/>
  <c r="J34" s="1"/>
  <c r="AW95" i="1" s="1"/>
  <c r="T132" i="2"/>
  <c r="R132"/>
  <c r="P132"/>
  <c r="J132"/>
  <c r="BE132" s="1"/>
  <c r="BK129"/>
  <c r="BI129"/>
  <c r="BH129"/>
  <c r="F36" s="1"/>
  <c r="BC95" i="1" s="1"/>
  <c r="BC94" s="1"/>
  <c r="BG129" i="2"/>
  <c r="BF129"/>
  <c r="T129"/>
  <c r="R129"/>
  <c r="R128" s="1"/>
  <c r="R127" s="1"/>
  <c r="R126" s="1"/>
  <c r="P129"/>
  <c r="J129"/>
  <c r="BE129" s="1"/>
  <c r="T128"/>
  <c r="T127" s="1"/>
  <c r="T126" s="1"/>
  <c r="P128"/>
  <c r="P127" s="1"/>
  <c r="P126" s="1"/>
  <c r="AU95" i="1" s="1"/>
  <c r="AU94" s="1"/>
  <c r="F122" i="2"/>
  <c r="F120"/>
  <c r="E118"/>
  <c r="J106"/>
  <c r="J105"/>
  <c r="F91"/>
  <c r="F89"/>
  <c r="E87"/>
  <c r="J37"/>
  <c r="F37"/>
  <c r="BD95" i="1" s="1"/>
  <c r="BD94" s="1"/>
  <c r="W33" s="1"/>
  <c r="J36" i="2"/>
  <c r="J35"/>
  <c r="F35"/>
  <c r="BB95" i="1" s="1"/>
  <c r="BB94" s="1"/>
  <c r="J24" i="2"/>
  <c r="E24"/>
  <c r="J123" s="1"/>
  <c r="J23"/>
  <c r="J21"/>
  <c r="E21"/>
  <c r="J122" s="1"/>
  <c r="J20"/>
  <c r="J18"/>
  <c r="E18"/>
  <c r="F92" s="1"/>
  <c r="J17"/>
  <c r="J12"/>
  <c r="J120" s="1"/>
  <c r="E7"/>
  <c r="E116" s="1"/>
  <c r="AY95" i="1"/>
  <c r="AX95"/>
  <c r="AS94"/>
  <c r="AM90"/>
  <c r="L90"/>
  <c r="AM89"/>
  <c r="L89"/>
  <c r="AM87"/>
  <c r="L87"/>
  <c r="L85"/>
  <c r="L84"/>
  <c r="F34" i="2" l="1"/>
  <c r="BA95" i="1" s="1"/>
  <c r="BA94" s="1"/>
  <c r="W30" s="1"/>
  <c r="BK298" i="2"/>
  <c r="J298" s="1"/>
  <c r="J102" s="1"/>
  <c r="BK128"/>
  <c r="BK127" s="1"/>
  <c r="W31" i="1"/>
  <c r="AX94"/>
  <c r="AY94"/>
  <c r="W32"/>
  <c r="AW94"/>
  <c r="AK30" s="1"/>
  <c r="J33" i="2"/>
  <c r="AV95" i="1" s="1"/>
  <c r="AT95" s="1"/>
  <c r="F33" i="2"/>
  <c r="AZ95" i="1" s="1"/>
  <c r="AZ94" s="1"/>
  <c r="J128" i="2"/>
  <c r="J98" s="1"/>
  <c r="J91"/>
  <c r="F123"/>
  <c r="E85"/>
  <c r="J89"/>
  <c r="J92"/>
  <c r="BK126" l="1"/>
  <c r="J126" s="1"/>
  <c r="J127"/>
  <c r="J97" s="1"/>
  <c r="W29" i="1"/>
  <c r="AV94"/>
  <c r="J96" i="2" l="1"/>
  <c r="J30"/>
  <c r="AK29" i="1"/>
  <c r="AT94"/>
  <c r="J39" i="2" l="1"/>
  <c r="AG95" i="1"/>
  <c r="AG94" l="1"/>
  <c r="AN95"/>
  <c r="AN94" l="1"/>
  <c r="AK26"/>
  <c r="AK35" s="1"/>
</calcChain>
</file>

<file path=xl/sharedStrings.xml><?xml version="1.0" encoding="utf-8"?>
<sst xmlns="http://schemas.openxmlformats.org/spreadsheetml/2006/main" count="3028" uniqueCount="675">
  <si>
    <t>Export Komplet</t>
  </si>
  <si>
    <t>2.0</t>
  </si>
  <si>
    <t>False</t>
  </si>
  <si>
    <t>{06bff101-3477-4802-8d01-67fd757b4b95}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</si>
  <si>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</si>
  <si>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</si>
  <si>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</si>
  <si>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</si>
  <si>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</si>
  <si>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</si>
  <si>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</si>
  <si>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</si>
  <si>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VEK_001b</t>
  </si>
  <si>
    <t>Stavba:</t>
  </si>
  <si>
    <t>Rekonstrukce Hrádku - hlavní budova - změna 2019/I</t>
  </si>
  <si>
    <t>0,1</t>
  </si>
  <si>
    <t>KSO:</t>
  </si>
  <si>
    <t>CC-CZ:</t>
  </si>
  <si>
    <t>1</t>
  </si>
  <si>
    <t>Místo:</t>
  </si>
  <si>
    <t>Varnsdorf č.p. 1726</t>
  </si>
  <si>
    <t>Datum:</t>
  </si>
  <si>
    <t>21. 1. 2020</t>
  </si>
  <si>
    <t>10</t>
  </si>
  <si>
    <t>100</t>
  </si>
  <si>
    <t>Zadavatel:</t>
  </si>
  <si>
    <t>IČ:</t>
  </si>
  <si>
    <t>Město Varnsdorf, Nám. E.Beneše 470</t>
  </si>
  <si>
    <t>DIČ:</t>
  </si>
  <si>
    <t>Zhotovitel:</t>
  </si>
  <si>
    <t/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</si>
  <si>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</si>
  <si>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</si>
  <si>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</si>
  <si>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</si>
  <si>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</si>
  <si>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</si>
  <si>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</si>
  <si>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</si>
  <si>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</si>
  <si>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</si>
  <si>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</si>
  <si>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</si>
  <si>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</si>
  <si>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</si>
  <si>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</si>
  <si>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</si>
  <si>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</si>
  <si>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</si>
  <si>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</si>
  <si>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</si>
  <si>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</si>
  <si>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</si>
  <si>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</si>
  <si>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</si>
  <si>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</si>
  <si>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</si>
  <si>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</si>
  <si>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</si>
  <si>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</si>
  <si>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</si>
  <si>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</si>
  <si>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</si>
  <si>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</si>
  <si>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</si>
  <si>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</si>
  <si>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</si>
  <si>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</si>
  <si>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</si>
  <si>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</si>
  <si>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</si>
  <si>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</si>
  <si>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</si>
  <si>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</si>
  <si>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</si>
  <si>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</si>
  <si>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</si>
  <si>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</si>
  <si>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</si>
  <si>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</si>
  <si>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</si>
  <si>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SO01 - F.1.4.a Zařízení pro vytápění staveb</t>
  </si>
  <si>
    <t>STA</t>
  </si>
  <si>
    <t>{718aba85-8869-468a-8358-8fcbd201ce26}</t>
  </si>
  <si>
    <t>2</t>
  </si>
  <si>
    <t>KRYCÍ LIST SOUPISU PRACÍ</t>
  </si>
  <si>
    <t>Objekt:</t>
  </si>
  <si>
    <t>01 - SO01 - F.1.4.a Zařízení pro vytápění staveb</t>
  </si>
  <si>
    <t>Zpracováno dle metodiky ÚRS s maximálním zatříděním položek (popisu činností) dle Třídníku stavebních konstrukcí a prací.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</si>
  <si>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</si>
  <si>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</si>
  <si>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</si>
  <si>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</si>
  <si>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</si>
  <si>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</si>
  <si>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>713 - Izolace tepelné</t>
  </si>
  <si>
    <t>731 - Ústřední vytápění - kotelny</t>
  </si>
  <si>
    <t>732 - Ústřední vytápění - strojovny</t>
  </si>
  <si>
    <t>733 - Ústřední vytápění - rozvodné potrubí</t>
  </si>
  <si>
    <t>734 - Ústřední vytápění - armatury</t>
  </si>
  <si>
    <t>735 - Ústřední vytápění - otopná tělesa</t>
  </si>
  <si>
    <t>783 - Dokončovací práce - nátěry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</si>
  <si>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</si>
  <si>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</si>
  <si>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</si>
  <si>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</si>
  <si>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</si>
  <si>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</si>
  <si>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</si>
  <si>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</si>
  <si>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</si>
  <si>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</si>
  <si>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</si>
  <si>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</si>
  <si>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</si>
  <si>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</si>
  <si>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</si>
  <si>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</si>
  <si>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</si>
  <si>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</si>
  <si>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</si>
  <si>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</si>
  <si>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</si>
  <si>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713411141</t>
  </si>
  <si>
    <t>Montáž izolace tepelné potrubí pásy nebo rohožemi s Al fólií staženými Al páskou 1x</t>
  </si>
  <si>
    <t>m2</t>
  </si>
  <si>
    <t>CS ÚRS 2020 01</t>
  </si>
  <si>
    <t>16</t>
  </si>
  <si>
    <t>-101282374</t>
  </si>
  <si>
    <t>PP</t>
  </si>
  <si>
    <t>Montáž izolace tepelné potrubí a ohybů pásy nebo rohožemi  s povrchovou úpravou hliníkovou fólií připevněnými samolepící hliníkovou páskou potrubí jednovrstvá</t>
  </si>
  <si>
    <t>VV</t>
  </si>
  <si>
    <t>M</t>
  </si>
  <si>
    <t>63150983</t>
  </si>
  <si>
    <t>rohož izolační z minerální vlny lamelová s Al fólií 25kg/m3 tl 50mm</t>
  </si>
  <si>
    <t>32</t>
  </si>
  <si>
    <t>-1232220571</t>
  </si>
  <si>
    <t>3</t>
  </si>
  <si>
    <t>713463131</t>
  </si>
  <si>
    <t>Montáž izolace tepelné potrubí potrubními pouzdry bez úpravy slepenými 1x tl izolace do 25 mm</t>
  </si>
  <si>
    <t>m</t>
  </si>
  <si>
    <t>841714947</t>
  </si>
  <si>
    <t>Montáž izolace tepelné potrubí a ohybů tvarovkami nebo deskami  potrubními pouzdry bez povrchové úpravy (izolační materiál ve specifikaci) přilepenými v příčných a podélných spojích izolace potrubí jednovrstvá, tloušťky izolace do 25 mm</t>
  </si>
  <si>
    <t>65+36+10+81+18+7+14+14+10</t>
  </si>
  <si>
    <t>4</t>
  </si>
  <si>
    <t>28377R01</t>
  </si>
  <si>
    <t>pouzdro izolační potrubní z pěnového polyetylenu s ochrannou vrstvou 15/9mm</t>
  </si>
  <si>
    <t>1358640509</t>
  </si>
  <si>
    <t>65</t>
  </si>
  <si>
    <t>5</t>
  </si>
  <si>
    <t>28377R02</t>
  </si>
  <si>
    <t>pouzdro izolační potrubní z pěnového polyetylenu s ochrannou vrstvou 18/9mm</t>
  </si>
  <si>
    <t>-1714019763</t>
  </si>
  <si>
    <t>36</t>
  </si>
  <si>
    <t>6</t>
  </si>
  <si>
    <t>28377R03</t>
  </si>
  <si>
    <t>pouzdro izolační potrubní z pěnového polyetylenu s ochrannou vrstvou 22/9mm</t>
  </si>
  <si>
    <t>-978738200</t>
  </si>
  <si>
    <t>7</t>
  </si>
  <si>
    <t>28377R04</t>
  </si>
  <si>
    <t>pouzdro izolační potrubní z pěnového polyetylenu s ochrannou vrstvou 28/9mm</t>
  </si>
  <si>
    <t>-2108102102</t>
  </si>
  <si>
    <t>14</t>
  </si>
  <si>
    <t>8</t>
  </si>
  <si>
    <t>28377R05</t>
  </si>
  <si>
    <t>pouzdro izolační potrubní z pěnového polyetylenu s ochrannou vrstvou 35/9mm</t>
  </si>
  <si>
    <t>180830725</t>
  </si>
  <si>
    <t>9</t>
  </si>
  <si>
    <t>28377096</t>
  </si>
  <si>
    <t>pouzdro izolační potrubní z pěnového polyetylenu 15/20mm</t>
  </si>
  <si>
    <t>-1350703032</t>
  </si>
  <si>
    <t>81</t>
  </si>
  <si>
    <t>28377106</t>
  </si>
  <si>
    <t>pouzdro izolační potrubní z pěnového polyetylenu 18/20mm</t>
  </si>
  <si>
    <t>-1821331726</t>
  </si>
  <si>
    <t>18</t>
  </si>
  <si>
    <t>11</t>
  </si>
  <si>
    <t>28377045</t>
  </si>
  <si>
    <t>pouzdro izolační potrubní z pěnového polyetylenu 22/20mm</t>
  </si>
  <si>
    <t>-818789075</t>
  </si>
  <si>
    <t>12</t>
  </si>
  <si>
    <t>28377049</t>
  </si>
  <si>
    <t>pouzdro izolační potrubní z pěnového polyetylenu 28/25mm</t>
  </si>
  <si>
    <t>-1829344888</t>
  </si>
  <si>
    <t>13</t>
  </si>
  <si>
    <t>713463311</t>
  </si>
  <si>
    <t>Montáž izolace tepelné potrubí potrubními pouzdry s Al fólií s přesahem Al páskou 1x D do 50 mm</t>
  </si>
  <si>
    <t>-1771489168</t>
  </si>
  <si>
    <t>Montáž izolace tepelné potrubí a ohybů tvarovkami nebo deskami  potrubními pouzdry s povrchovou úpravou hliníkovou fólií se samolepícím přesahem (izolační materiál ve specifikaci) přelepenými samolepící hliníkovou páskou potrubí jednovrstvá D do 50 mm</t>
  </si>
  <si>
    <t>26+2+71+2</t>
  </si>
  <si>
    <t>63154532</t>
  </si>
  <si>
    <t>pouzdro izolační potrubní z minerální vlny s Al fólií max. 250/100°C 35/30mm</t>
  </si>
  <si>
    <t>13312842</t>
  </si>
  <si>
    <t>71</t>
  </si>
  <si>
    <t>63154573</t>
  </si>
  <si>
    <t>pouzdro izolační potrubní z minerální vlny s Al fólií max. 250/100°C 42/40mm</t>
  </si>
  <si>
    <t>-1885940818</t>
  </si>
  <si>
    <t>26</t>
  </si>
  <si>
    <t>63154574</t>
  </si>
  <si>
    <t>pouzdro izolační potrubní z minerální vlny s Al fólií max. 250/100°C 48/40mm</t>
  </si>
  <si>
    <t>1448856074</t>
  </si>
  <si>
    <t>17</t>
  </si>
  <si>
    <t>63154575</t>
  </si>
  <si>
    <t>pouzdro izolační potrubní z minerální vlny s Al fólií max. 250/100°C 60/40mm</t>
  </si>
  <si>
    <t>992403786</t>
  </si>
  <si>
    <t>998713102</t>
  </si>
  <si>
    <t>Přesun hmot tonážní pro izolace tepelné v objektech v do 12 m</t>
  </si>
  <si>
    <t>t</t>
  </si>
  <si>
    <t>-1342454131</t>
  </si>
  <si>
    <t>Přesun hmot pro izolace tepelné stanovený z hmotnosti přesunovaného materiálu vodorovná dopravní vzdálenost do 50 m v objektech výšky přes 6 m do 12 m</t>
  </si>
  <si>
    <t>19</t>
  </si>
  <si>
    <t>998713181</t>
  </si>
  <si>
    <t>Příplatek k přesunu hmot tonážní 713 prováděný bez použití mechanizace</t>
  </si>
  <si>
    <t>1520402184</t>
  </si>
  <si>
    <t>Přesun hmot pro izolace tepelné stanovený z hmotnosti přesunovaného materiálu Příplatek k cenám za přesun prováděný bez použití mechanizace pro jakoukoliv výšku objektu</t>
  </si>
  <si>
    <t>731</t>
  </si>
  <si>
    <t>Ústřední vytápění - kotelny</t>
  </si>
  <si>
    <t>20</t>
  </si>
  <si>
    <t>731244495</t>
  </si>
  <si>
    <t>Montáž kotle ocelového závěsného na plyn kondenzačního o výkonu do 50 kW</t>
  </si>
  <si>
    <t>soubor</t>
  </si>
  <si>
    <t>340646196</t>
  </si>
  <si>
    <t>Kotle ocelové teplovodní plynové závěsné kondenzační montáž kotlů kondenzačních ostatních typů o výkonu přes 28 do 50 kW</t>
  </si>
  <si>
    <t>P</t>
  </si>
  <si>
    <t>Poznámka k položce:_x000D_
vč. montáže příslušenství</t>
  </si>
  <si>
    <t>484R00001</t>
  </si>
  <si>
    <t>Závěsný kondenzační kotel na zemní plyn, výkon 9,7-48,7 kW</t>
  </si>
  <si>
    <t>-162377434</t>
  </si>
  <si>
    <t>Závěsný kondenzační kotel na zemní plyn, výkon 9,7-48,7 kW (80/60°C), s uzavřenou spalovací komorou a nuceným odtahem spalin, integrovaná kotlová řídící jednotka, čidlo venkovní teploty</t>
  </si>
  <si>
    <t>22</t>
  </si>
  <si>
    <t>484R00002</t>
  </si>
  <si>
    <t>Rozšiřující modul ke kotlové řídící jednotce + propojovací kabel</t>
  </si>
  <si>
    <t>-1735419760</t>
  </si>
  <si>
    <t>23</t>
  </si>
  <si>
    <t>484R00003</t>
  </si>
  <si>
    <t>Základní prostorový přístroj s čidlem vnitřní teploty</t>
  </si>
  <si>
    <t>kus</t>
  </si>
  <si>
    <t>1492505420</t>
  </si>
  <si>
    <t>24</t>
  </si>
  <si>
    <t>731341130</t>
  </si>
  <si>
    <t>Hadice napouštěcí pryžové D 16/23</t>
  </si>
  <si>
    <t>-513865296</t>
  </si>
  <si>
    <t>Hadice napouštěcí  pryžové Ø 16/23</t>
  </si>
  <si>
    <t>25</t>
  </si>
  <si>
    <t>731R00001</t>
  </si>
  <si>
    <t>Montáž nuceného odtahu spalin soustředným potrubím 80/125 mm</t>
  </si>
  <si>
    <t>1024316867</t>
  </si>
  <si>
    <t>484R00010</t>
  </si>
  <si>
    <t>Koaxiální kontrolní T-kus přímý 80/125</t>
  </si>
  <si>
    <t>285401192</t>
  </si>
  <si>
    <t>27</t>
  </si>
  <si>
    <t>484R00011</t>
  </si>
  <si>
    <t>Koaxiální trubka prodlužovací 80/125 – 500mm</t>
  </si>
  <si>
    <t>2050563383</t>
  </si>
  <si>
    <t>28</t>
  </si>
  <si>
    <t>484R00013</t>
  </si>
  <si>
    <t>Koaxiální střešní koncovka prodloužená 80/125 – 2060mm</t>
  </si>
  <si>
    <t>-1730640259</t>
  </si>
  <si>
    <t>29</t>
  </si>
  <si>
    <t>484R00014</t>
  </si>
  <si>
    <t>Střešní taška šikmá</t>
  </si>
  <si>
    <t>910333077</t>
  </si>
  <si>
    <t>30</t>
  </si>
  <si>
    <t>998731102</t>
  </si>
  <si>
    <t>Přesun hmot tonážní pro kotelny v objektech v do 12 m</t>
  </si>
  <si>
    <t>1731670654</t>
  </si>
  <si>
    <t>Přesun hmot pro kotelny  stanovený z hmotnosti přesunovaného materiálu vodorovná dopravní vzdálenost do 50 m v objektech výšky přes 6 do 12 m</t>
  </si>
  <si>
    <t>31</t>
  </si>
  <si>
    <t>998731181</t>
  </si>
  <si>
    <t>Příplatek k přesunu hmot tonážní 731 prováděný bez použití mechanizace</t>
  </si>
  <si>
    <t>-910615425</t>
  </si>
  <si>
    <t>Přesun hmot pro kotelny  stanovený z hmotnosti přesunovaného materiálu Příplatek k cenám za přesun prováděný bez použití mechanizace pro jakoukoliv výšku objektu</t>
  </si>
  <si>
    <t>732</t>
  </si>
  <si>
    <t>Ústřední vytápění - strojovny</t>
  </si>
  <si>
    <t>732112R01</t>
  </si>
  <si>
    <t>Rozdělovače a sběrače sdružené univerzální pro 2 okruhy</t>
  </si>
  <si>
    <t>-1379359626</t>
  </si>
  <si>
    <t>Rozdělovače a sběrače sdružené univerzální pro 2 okruhy (hrdla od zdroje 2x příruba DN 50, hrdla okruhů 4x návarek Ø 48, délka 950 mm)
Stavitelný stojan k rozdělovači a sběrači</t>
  </si>
  <si>
    <t>33</t>
  </si>
  <si>
    <t>732113117</t>
  </si>
  <si>
    <t>Vyrovnávač dynamických tlaků G 6/4" PN 6 hydraulický závitový</t>
  </si>
  <si>
    <t>1656394493</t>
  </si>
  <si>
    <t>Rozdělovače a sběrače hydraulické vyrovnávače dynamických tlaků závitové PN 6 (průtok Q m3/h) G 6/4 (2,5 m3/h)</t>
  </si>
  <si>
    <t>34</t>
  </si>
  <si>
    <t>732199100</t>
  </si>
  <si>
    <t>Montáž orientačních štítků</t>
  </si>
  <si>
    <t>1781338940</t>
  </si>
  <si>
    <t>Montáž štítků  orientačních</t>
  </si>
  <si>
    <t>35</t>
  </si>
  <si>
    <t>732331615</t>
  </si>
  <si>
    <t>Nádoba tlaková expanzní s membránou závitové připojení PN 0,6 o objemu 35 l</t>
  </si>
  <si>
    <t>1397755381</t>
  </si>
  <si>
    <t>Nádoby expanzní tlakové s membránou bez pojistného ventilu se závitovým připojením PN 0,6 o objemu 35 l</t>
  </si>
  <si>
    <t>732331777</t>
  </si>
  <si>
    <t>Příslušenství k expanzním nádobám bezpečnostní uzávěr G 3/4 k měření tlaku</t>
  </si>
  <si>
    <t>386603981</t>
  </si>
  <si>
    <t>Nádoby expanzní tlakové příslušenství k expanzním nádobám bezpečnostní uzávěr k měření tlaku G 3/4</t>
  </si>
  <si>
    <t>37</t>
  </si>
  <si>
    <t>732421402</t>
  </si>
  <si>
    <t>Čerpadlo teplovodní mokroběžné závitové oběhové DN 25 výtlak do 4,0 m průtok 2,2 m3/h pro vytápění</t>
  </si>
  <si>
    <t>2109005364</t>
  </si>
  <si>
    <t>Čerpadla teplovodní závitová mokroběžná oběhová pro teplovodní vytápění (elektronicky řízená) PN 10, do 110°C DN přípojky/dopravní výška H (m) - čerpací výkon Q (m3/h) DN 25 / do 4,0 m / 2,2 m3/h</t>
  </si>
  <si>
    <t>38</t>
  </si>
  <si>
    <t>732421412</t>
  </si>
  <si>
    <t>Čerpadlo teplovodní mokroběžné závitové oběhové DN 25 výtlak do 6,0 m průtok 2,8 m3/h pro vytápění</t>
  </si>
  <si>
    <t>-969960447</t>
  </si>
  <si>
    <t>Čerpadla teplovodní závitová mokroběžná oběhová pro teplovodní vytápění (elektronicky řízená) PN 10, do 110°C DN přípojky/dopravní výška H (m) - čerpací výkon Q (m3/h) DN 25 / do 6,0 m / 2,8 m3/h</t>
  </si>
  <si>
    <t>39</t>
  </si>
  <si>
    <t>998732102</t>
  </si>
  <si>
    <t>Přesun hmot tonážní pro strojovny v objektech v do 12 m</t>
  </si>
  <si>
    <t>1994595341</t>
  </si>
  <si>
    <t>Přesun hmot pro strojovny  stanovený z hmotnosti přesunovaného materiálu vodorovná dopravní vzdálenost do 50 m v objektech výšky přes 6 do 12 m</t>
  </si>
  <si>
    <t>40</t>
  </si>
  <si>
    <t>998732181</t>
  </si>
  <si>
    <t>Příplatek k přesunu hmot tonážní 732 prováděný bez použití mechanizace</t>
  </si>
  <si>
    <t>1874591609</t>
  </si>
  <si>
    <t>Přesun hmot pro strojovny  stanovený z hmotnosti přesunovaného materiálu Příplatek k cenám za přesun prováděný bez použití mechanizace pro jakoukoliv výšku objektu</t>
  </si>
  <si>
    <t>733</t>
  </si>
  <si>
    <t>Ústřední vytápění - rozvodné potrubí</t>
  </si>
  <si>
    <t>41</t>
  </si>
  <si>
    <t>733111103</t>
  </si>
  <si>
    <t>Potrubí ocelové závitové bezešvé běžné nízkotlaké DN 15</t>
  </si>
  <si>
    <t>-836516950</t>
  </si>
  <si>
    <t>Potrubí z trubek ocelových závitových  bezešvých běžných nízkotlakých DN 15</t>
  </si>
  <si>
    <t>42</t>
  </si>
  <si>
    <t>733111107</t>
  </si>
  <si>
    <t>Potrubí ocelové závitové bezešvé běžné nízkotlaké DN 40</t>
  </si>
  <si>
    <t>2104780233</t>
  </si>
  <si>
    <t>Potrubí z trubek ocelových závitových  bezešvých běžných nízkotlakých DN 40</t>
  </si>
  <si>
    <t>43</t>
  </si>
  <si>
    <t>733111108</t>
  </si>
  <si>
    <t>Potrubí ocelové závitové bezešvé běžné nízkotlaké DN 50</t>
  </si>
  <si>
    <t>-2137390292</t>
  </si>
  <si>
    <t>Potrubí z trubek ocelových závitových  bezešvých běžných nízkotlakých DN 50</t>
  </si>
  <si>
    <t>44</t>
  </si>
  <si>
    <t>733190107</t>
  </si>
  <si>
    <t>Zkouška těsnosti potrubí ocelové závitové do DN 40</t>
  </si>
  <si>
    <t>412823576</t>
  </si>
  <si>
    <t>Zkoušky těsnosti potrubí, manžety prostupové z trubek ocelových  zkoušky těsnosti potrubí (za provozu) z trubek ocelových závitových DN do 40</t>
  </si>
  <si>
    <t>1+2</t>
  </si>
  <si>
    <t>45</t>
  </si>
  <si>
    <t>733190108</t>
  </si>
  <si>
    <t>Zkouška těsnosti potrubí ocelové závitové do DN 50</t>
  </si>
  <si>
    <t>731032007</t>
  </si>
  <si>
    <t>Zkoušky těsnosti potrubí, manžety prostupové z trubek ocelových  zkoušky těsnosti potrubí (za provozu) z trubek ocelových závitových DN 40 do 50</t>
  </si>
  <si>
    <t>46</t>
  </si>
  <si>
    <t>733223301</t>
  </si>
  <si>
    <t>Potrubí měděné tvrdé spojované lisováním DN 12 ÚT</t>
  </si>
  <si>
    <t>-1051411396</t>
  </si>
  <si>
    <t>Potrubí z trubek měděných tvrdých spojovaných lisováním DN 12</t>
  </si>
  <si>
    <t>222</t>
  </si>
  <si>
    <t>47</t>
  </si>
  <si>
    <t>733223302</t>
  </si>
  <si>
    <t>Potrubí měděné tvrdé spojované lisováním DN 15 ÚT</t>
  </si>
  <si>
    <t>1400686366</t>
  </si>
  <si>
    <t>Potrubí z trubek měděných tvrdých spojovaných lisováním DN 15</t>
  </si>
  <si>
    <t>58</t>
  </si>
  <si>
    <t>48</t>
  </si>
  <si>
    <t>733223303</t>
  </si>
  <si>
    <t>Potrubí měděné tvrdé spojované lisováním DN 20 ÚT</t>
  </si>
  <si>
    <t>-363171924</t>
  </si>
  <si>
    <t>Potrubí z trubek měděných tvrdých spojovaných lisováním DN 20</t>
  </si>
  <si>
    <t>49</t>
  </si>
  <si>
    <t>733223304</t>
  </si>
  <si>
    <t>Potrubí měděné tvrdé spojované lisováním DN 25 ÚT</t>
  </si>
  <si>
    <t>640249101</t>
  </si>
  <si>
    <t>Potrubí z trubek měděných tvrdých spojovaných lisováním DN 25</t>
  </si>
  <si>
    <t>50</t>
  </si>
  <si>
    <t>733223305</t>
  </si>
  <si>
    <t>Potrubí měděné tvrdé spojované lisováním DN 32 ÚT</t>
  </si>
  <si>
    <t>644293042</t>
  </si>
  <si>
    <t>Potrubí z trubek měděných tvrdých spojovaných lisováním DN 32</t>
  </si>
  <si>
    <t>51</t>
  </si>
  <si>
    <t>733223306</t>
  </si>
  <si>
    <t>Potrubí měděné tvrdé spojované lisováním DN 40 ÚT</t>
  </si>
  <si>
    <t>1161280575</t>
  </si>
  <si>
    <t>Potrubí z trubek měděných tvrdých spojovaných lisováním DN 40</t>
  </si>
  <si>
    <t>52</t>
  </si>
  <si>
    <t>733223R01</t>
  </si>
  <si>
    <t>Montážní materiál (fitinky, spojky, přechody, těsnění), systémové prvky upevnění potrubí (objímky, závitové tyče)</t>
  </si>
  <si>
    <t>-1071449461</t>
  </si>
  <si>
    <t>53</t>
  </si>
  <si>
    <t>733291101</t>
  </si>
  <si>
    <t>Zkouška těsnosti potrubí měděné do D 35x1,5</t>
  </si>
  <si>
    <t>-185872550</t>
  </si>
  <si>
    <t>Zkoušky těsnosti potrubí z trubek měděných  Ø do 35/1,5</t>
  </si>
  <si>
    <t>222+58+65+28+81</t>
  </si>
  <si>
    <t>54</t>
  </si>
  <si>
    <t>733291102</t>
  </si>
  <si>
    <t>Zkouška těsnosti potrubí měděné do D 64x2</t>
  </si>
  <si>
    <t>-1605397500</t>
  </si>
  <si>
    <t>Zkoušky těsnosti potrubí z trubek měděných  Ø přes 35/1,5 do 64/2,0</t>
  </si>
  <si>
    <t>55</t>
  </si>
  <si>
    <t>733111R10</t>
  </si>
  <si>
    <t>Krycí soklová lišta včetně tvarovek a příchytek</t>
  </si>
  <si>
    <t>-78181890</t>
  </si>
  <si>
    <t>56</t>
  </si>
  <si>
    <t>727111R01</t>
  </si>
  <si>
    <t>Prostup potrubí D 42 mm stěnou tl 10 cm požární odolnost EI 60-120</t>
  </si>
  <si>
    <t>-317970531</t>
  </si>
  <si>
    <t>Protipožární trubní ucpávky potrubí prostup stěnou tloušťky 100 mm požární odolnost EI 60-120 D 42</t>
  </si>
  <si>
    <t>57</t>
  </si>
  <si>
    <t>998733102</t>
  </si>
  <si>
    <t>Přesun hmot tonážní pro rozvody potrubí v objektech v do 12 m</t>
  </si>
  <si>
    <t>1934833512</t>
  </si>
  <si>
    <t>Přesun hmot pro rozvody potrubí  stanovený z hmotnosti přesunovaného materiálu vodorovná dopravní vzdálenost do 50 m v objektech výšky přes 6 do 12 m</t>
  </si>
  <si>
    <t>998733181</t>
  </si>
  <si>
    <t>Příplatek k přesunu hmot tonážní 733 prováděný bez použití mechanizace</t>
  </si>
  <si>
    <t>-73114825</t>
  </si>
  <si>
    <t>Přesun hmot pro rozvody potrubí  stanovený z hmotnosti přesunovaného materiálu Příplatek k cenám za přesun prováděný bez použití mechanizace pro jakoukoliv výšku objektu</t>
  </si>
  <si>
    <t>734</t>
  </si>
  <si>
    <t>Ústřední vytápění - armatury</t>
  </si>
  <si>
    <t>59</t>
  </si>
  <si>
    <t>734173214</t>
  </si>
  <si>
    <t>Spoj přírubový PN 6/I do 200°C DN 50</t>
  </si>
  <si>
    <t>-671625083</t>
  </si>
  <si>
    <t>Mezikusy, přírubové spoje  přírubové spoje PN 6/I, 200°C DN 50</t>
  </si>
  <si>
    <t>60</t>
  </si>
  <si>
    <t>734211119</t>
  </si>
  <si>
    <t>Ventil závitový odvzdušňovací G 3/8 PN 14 do 120°C automatický</t>
  </si>
  <si>
    <t>-36402308</t>
  </si>
  <si>
    <t>Ventily odvzdušňovací závitové automatické PN 14 do 120°C G 3/8</t>
  </si>
  <si>
    <t>61</t>
  </si>
  <si>
    <t>734221554</t>
  </si>
  <si>
    <t>Ventil závitový termostatický přímý jednoregulační G1/2x16 bez hlavice pro rozvod z CU nebo UH</t>
  </si>
  <si>
    <t>-1520255994</t>
  </si>
  <si>
    <t>Ventily regulační závitové termostatické, bez hlavice ovládání PN 16 do 110°C přímé jednoregulační pro adaptér na měď nebo plast G 1/2 x 16</t>
  </si>
  <si>
    <t>62</t>
  </si>
  <si>
    <t>734221682</t>
  </si>
  <si>
    <t>Termostatická hlavice kapalinová PN 10 do 110°C otopných těles</t>
  </si>
  <si>
    <t>-920114465</t>
  </si>
  <si>
    <t>Ventily regulační závitové hlavice termostatické, pro ovládání ventilů PN 10 do 110°C kapalinové otopných těles</t>
  </si>
  <si>
    <t>63</t>
  </si>
  <si>
    <t>734221R00</t>
  </si>
  <si>
    <t>Termostatická hlavice kapalinová PN 10 do 110°C otopných těles, s vestavěným čidlem pro veřejné budovy</t>
  </si>
  <si>
    <t>-1436131677</t>
  </si>
  <si>
    <t>Ventily regulační závitové hlavice termostatické, pro ovládání ventilů PN 10 do 110°C kapalinové otopných těles, s vestavěným čidlem pro veřejné budovy</t>
  </si>
  <si>
    <t>64</t>
  </si>
  <si>
    <t>734221R01</t>
  </si>
  <si>
    <t>Termostatická hlavice ruční</t>
  </si>
  <si>
    <t>100678020</t>
  </si>
  <si>
    <t>Ventily regulační závitové hlavice termostatické, pro ovládání ventilů PN 10 do 110 st.C ruční</t>
  </si>
  <si>
    <t>734221R02</t>
  </si>
  <si>
    <t>Vyregulování termostatických hlavic a regulátorů</t>
  </si>
  <si>
    <t>-1636986022</t>
  </si>
  <si>
    <t>66</t>
  </si>
  <si>
    <t>734242415</t>
  </si>
  <si>
    <t>Ventil závitový zpětný přímý G 5/4 PN 16 do 110°C</t>
  </si>
  <si>
    <t>39385785</t>
  </si>
  <si>
    <t>Ventily zpětné závitové PN 16 do 110°C přímé G 5/4</t>
  </si>
  <si>
    <t>67</t>
  </si>
  <si>
    <t>734242416</t>
  </si>
  <si>
    <t>Ventil závitový zpětný přímý G 6/4 PN 16 do 110°C</t>
  </si>
  <si>
    <t>1741116291</t>
  </si>
  <si>
    <t>Ventily zpětné závitové PN 16 do 110°C přímé G 6/4</t>
  </si>
  <si>
    <t>68</t>
  </si>
  <si>
    <t>734261734</t>
  </si>
  <si>
    <t>Šroubení regulační radiátorové přímé G 1/2x16 bez vypouštění pro adaptér</t>
  </si>
  <si>
    <t>-1812916027</t>
  </si>
  <si>
    <t>Šroubení regulační radiátorové přímé bez vypouštění pro adaptér na měď nebo plast G 1/2" x 16</t>
  </si>
  <si>
    <t>69</t>
  </si>
  <si>
    <t>734261R01</t>
  </si>
  <si>
    <t>Armatura připojovací rohová s adaptérem na měď G 1/2x16 PN 10 do 110°C radiátorů typu VK</t>
  </si>
  <si>
    <t>-444532777</t>
  </si>
  <si>
    <t>Šroubení připojovací armatury radiátorů VK PN 10 do 110°C, regulační uzavíratelné rohové G 1/2 x 16 s adaptérem na měď</t>
  </si>
  <si>
    <t>70</t>
  </si>
  <si>
    <t>734261406</t>
  </si>
  <si>
    <t>Armatura připojovací přímá s adaptérem na měď G 1/2x16 PN 10 do 110°C radiátorů typu VK</t>
  </si>
  <si>
    <t>449282814</t>
  </si>
  <si>
    <t>Šroubení připojovací armatury radiátorů VK PN 10 do 110°C, regulační uzavíratelné přímé G 1/2 x 16 s adaptérem na měď</t>
  </si>
  <si>
    <t>734291123</t>
  </si>
  <si>
    <t>Kohout plnící a vypouštěcí G 1/2 PN 10 do 90°C závitový</t>
  </si>
  <si>
    <t>310059552</t>
  </si>
  <si>
    <t>Ostatní armatury kohouty plnicí a vypouštěcí PN 10 do 90°C G 1/2</t>
  </si>
  <si>
    <t>72</t>
  </si>
  <si>
    <t>734291245</t>
  </si>
  <si>
    <t>Filtr závitový přímý G 1 1/4 PN 16 do 130°C s vnitřními závity</t>
  </si>
  <si>
    <t>-905785799</t>
  </si>
  <si>
    <t>Ostatní armatury filtry závitové PN 16 do 130°C přímé s vnitřními závity G 1 1/4</t>
  </si>
  <si>
    <t>73</t>
  </si>
  <si>
    <t>734291246</t>
  </si>
  <si>
    <t>Filtr závitový přímý G 1 1/2 PN 16 do 130°C s vnitřními závity</t>
  </si>
  <si>
    <t>-1671767625</t>
  </si>
  <si>
    <t>Ostatní armatury filtry závitové PN 16 do 130°C přímé s vnitřními závity G 1 1/2</t>
  </si>
  <si>
    <t>74</t>
  </si>
  <si>
    <t>734292716</t>
  </si>
  <si>
    <t>Kohout kulový přímý G 1 1/4 PN 42 do 185°C vnitřní závit</t>
  </si>
  <si>
    <t>-175600335</t>
  </si>
  <si>
    <t>Ostatní armatury kulové kohouty PN 42 do 185°C přímé vnitřní závit G 1 1/4</t>
  </si>
  <si>
    <t>75</t>
  </si>
  <si>
    <t>734292717</t>
  </si>
  <si>
    <t>Kohout kulový přímý G 1 1/2 PN 42 do 185°C vnitřní závit</t>
  </si>
  <si>
    <t>-1780460233</t>
  </si>
  <si>
    <t>Ostatní armatury kulové kohouty PN 42 do 185°C přímé vnitřní závit G 1 1/2</t>
  </si>
  <si>
    <t>76</t>
  </si>
  <si>
    <t>734411117</t>
  </si>
  <si>
    <t>Teploměr technický s pevným stonkem a jímkou zadní připojení průměr 80 mm délky 100 mm</t>
  </si>
  <si>
    <t>2055507040</t>
  </si>
  <si>
    <t>Teploměry technické s pevným stonkem a jímkou zadní připojení (axiální) průměr 80 mm délka stonku 100 mm</t>
  </si>
  <si>
    <t>77</t>
  </si>
  <si>
    <t>734421R00</t>
  </si>
  <si>
    <t>Termomanometr radiální pr. 80 mm, rozsah 0-120 °C, 0-400 kPa</t>
  </si>
  <si>
    <t>-1079420567</t>
  </si>
  <si>
    <t>Termomanometr radiální Ø 80 mm, rozsah 0-120 °C, 0-400 kPa</t>
  </si>
  <si>
    <t>78</t>
  </si>
  <si>
    <t>734491R01</t>
  </si>
  <si>
    <t>Kompaktní měřiče tepla, průtok 0,6 m3/h G 1/2</t>
  </si>
  <si>
    <t>-315140029</t>
  </si>
  <si>
    <t>79</t>
  </si>
  <si>
    <t>734491R02</t>
  </si>
  <si>
    <t>Kompaktní měřiče tepla, průtok 1,5 m3/h G 1/2</t>
  </si>
  <si>
    <t>574701684</t>
  </si>
  <si>
    <t>80</t>
  </si>
  <si>
    <t>734494213</t>
  </si>
  <si>
    <t>Návarek s trubkovým závitem G 1/2</t>
  </si>
  <si>
    <t>1025643148</t>
  </si>
  <si>
    <t>Měřicí armatury návarky s trubkovým závitem G 1/2</t>
  </si>
  <si>
    <t>734494R10</t>
  </si>
  <si>
    <t>T-kus se šroubem pro teplotní čidlo DN 25 – M10x1</t>
  </si>
  <si>
    <t>-1739278443</t>
  </si>
  <si>
    <t>82</t>
  </si>
  <si>
    <t>998734102</t>
  </si>
  <si>
    <t>Přesun hmot tonážní pro armatury v objektech v do 12 m</t>
  </si>
  <si>
    <t>-20383904</t>
  </si>
  <si>
    <t>Přesun hmot pro armatury  stanovený z hmotnosti přesunovaného materiálu vodorovná dopravní vzdálenost do 50 m v objektech výšky přes 6 do 12 m</t>
  </si>
  <si>
    <t>83</t>
  </si>
  <si>
    <t>998734181</t>
  </si>
  <si>
    <t>Příplatek k přesunu hmot tonážní 734 prováděný bez použití mechanizace</t>
  </si>
  <si>
    <t>-216001084</t>
  </si>
  <si>
    <t>Přesun hmot pro armatury  stanovený z hmotnosti přesunovaného materiálu Příplatek k cenám za přesun prováděný bez použití mechanizace pro jakoukoliv výšku objektu</t>
  </si>
  <si>
    <t>735</t>
  </si>
  <si>
    <t>Ústřední vytápění - otopná tělesa</t>
  </si>
  <si>
    <t>84</t>
  </si>
  <si>
    <t>735151151</t>
  </si>
  <si>
    <t>Otopné těleso panelové jednodeskové bez přídavné přestupní plochy výška/délka 500/400 mm výkon 206 W</t>
  </si>
  <si>
    <t>-1617473884</t>
  </si>
  <si>
    <t>Otopná tělesa panelová jednodesková PN 1,0 MPa, T do 110°C bez přídavné přestupní plochy výšky tělesa 500 mm stavební délky / výkonu 400 mm / 206 W</t>
  </si>
  <si>
    <t>85</t>
  </si>
  <si>
    <t>735151152</t>
  </si>
  <si>
    <t>Otopné těleso panelové jednodeskové bez přídavné přestupní plochy výška/délka 500/500 mm výkon 257 W</t>
  </si>
  <si>
    <t>460906097</t>
  </si>
  <si>
    <t>Otopná tělesa panelová jednodesková PN 1,0 MPa, T do 110°C bez přídavné přestupní plochy výšky tělesa 500 mm stavební délky / výkonu 500 mm / 257 W</t>
  </si>
  <si>
    <t>86</t>
  </si>
  <si>
    <t>735151153</t>
  </si>
  <si>
    <t>Otopné těleso panelové jednodeskové bez přídavné přestupní plochy výška/délka 500/600 mm výkon 308 W</t>
  </si>
  <si>
    <t>-1505195414</t>
  </si>
  <si>
    <t>Otopná tělesa panelová jednodesková PN 1,0 MPa, T do 110°C bez přídavné přestupní plochy výšky tělesa 500 mm stavební délky / výkonu 600 mm / 308 W</t>
  </si>
  <si>
    <t>87</t>
  </si>
  <si>
    <t>735151154</t>
  </si>
  <si>
    <t>Otopné těleso panelové jednodeskové bez přídavné přestupní plochy výška/délka 500/700 mm výkon 360 W</t>
  </si>
  <si>
    <t>-1885671228</t>
  </si>
  <si>
    <t>Otopná tělesa panelová jednodesková PN 1,0 MPa, T do 110°C bez přídavné přestupní plochy výšky tělesa 500 mm stavební délky / výkonu 700 mm / 360 W</t>
  </si>
  <si>
    <t>88</t>
  </si>
  <si>
    <t>735151155</t>
  </si>
  <si>
    <t>Otopné těleso panelové jednodeskové bez přídavné přestupní plochy výška/délka 500/800 mm výkon 411 W</t>
  </si>
  <si>
    <t>-968203543</t>
  </si>
  <si>
    <t>Otopná tělesa panelová jednodesková PN 1,0 MPa, T do 110°C bez přídavné přestupní plochy výšky tělesa 500 mm stavební délky / výkonu 800 mm / 411 W</t>
  </si>
  <si>
    <t>89</t>
  </si>
  <si>
    <t>735151251</t>
  </si>
  <si>
    <t>Otopné těleso panelové jednodeskové 1 přídavná přestupní plocha výška/délka 500/400 mm výkon 343 W</t>
  </si>
  <si>
    <t>231613129</t>
  </si>
  <si>
    <t>Otopná tělesa panelová jednodesková PN 1,0 MPa, T do 110°C s jednou přídavnou přestupní plochou výšky tělesa 500 mm stavební délky / výkonu 400 mm / 343 W</t>
  </si>
  <si>
    <t>90</t>
  </si>
  <si>
    <t>735151252</t>
  </si>
  <si>
    <t>Otopné těleso panelové jednodeskové 1 přídavná přestupní plocha výška/délka 500/500 mm výkon 429 W</t>
  </si>
  <si>
    <t>556657153</t>
  </si>
  <si>
    <t>Otopná tělesa panelová jednodesková PN 1,0 MPa, T do 110°C s jednou přídavnou přestupní plochou výšky tělesa 500 mm stavební délky / výkonu 500 mm / 429 W</t>
  </si>
  <si>
    <t>91</t>
  </si>
  <si>
    <t>735151253</t>
  </si>
  <si>
    <t>Otopné těleso panelové jednodeskové 1 přídavná přestupní plocha výška/délka 500/600 mm výkon 515 W</t>
  </si>
  <si>
    <t>-1196186436</t>
  </si>
  <si>
    <t>Otopná tělesa panelová jednodesková PN 1,0 MPa, T do 110°C s jednou přídavnou přestupní plochou výšky tělesa 500 mm stavební délky / výkonu 600 mm / 515 W</t>
  </si>
  <si>
    <t>92</t>
  </si>
  <si>
    <t>735151254</t>
  </si>
  <si>
    <t>Otopné těleso panelové jednodeskové 1 přídavná přestupní plocha výška/délka 500/700 mm výkon 601 W</t>
  </si>
  <si>
    <t>-669688801</t>
  </si>
  <si>
    <t>Otopná tělesa panelová jednodesková PN 1,0 MPa, T do 110°C s jednou přídavnou přestupní plochou výšky tělesa 500 mm stavební délky / výkonu 700 mm / 601 W</t>
  </si>
  <si>
    <t>93</t>
  </si>
  <si>
    <t>735151256</t>
  </si>
  <si>
    <t>Otopné těleso panelové jednodeskové 1 přídavná přestupní plocha výška/délka 500/900 mm výkon 772 W</t>
  </si>
  <si>
    <t>1239521838</t>
  </si>
  <si>
    <t>Otopná tělesa panelová jednodesková PN 1,0 MPa, T do 110°C s jednou přídavnou přestupní plochou výšky tělesa 500 mm stavební délky / výkonu 900 mm / 772 W</t>
  </si>
  <si>
    <t>94</t>
  </si>
  <si>
    <t>735152193</t>
  </si>
  <si>
    <t>Otopné těleso panel VK jednodeskové bez přídavné přestupní plochy výška/délka 900/600 mm výkon 525 W</t>
  </si>
  <si>
    <t>-1279876095</t>
  </si>
  <si>
    <t>Otopná tělesa panelová VK jednodesková PN 1,0 MPa, T do 110°C bez přídavné přestupní plochy výšky tělesa 900 mm stavební délky / výkonu 600 mm / 525 W</t>
  </si>
  <si>
    <t>95</t>
  </si>
  <si>
    <t>735152194</t>
  </si>
  <si>
    <t>Otopné těleso panel VK jednodeskové bez přídavné přestupní plochy výška/délka 900/700 mm výkon 613 W</t>
  </si>
  <si>
    <t>-1232870540</t>
  </si>
  <si>
    <t>Otopná tělesa panelová VK jednodesková PN 1,0 MPa, T do 110°C bez přídavné přestupní plochy výšky tělesa 900 mm stavební délky / výkonu 700 mm / 613 W</t>
  </si>
  <si>
    <t>96</t>
  </si>
  <si>
    <t>735152254</t>
  </si>
  <si>
    <t>Otopné těleso panelové VK jednodeskové 1 přídavná přestupní plocha výška/délka 500/700mm výkon 601 W</t>
  </si>
  <si>
    <t>-1928070967</t>
  </si>
  <si>
    <t>Otopná tělesa panelová VK jednodesková PN 1,0 MPa, T do 110°C s jednou přídavnou přestupní plochou výšky tělesa 500 mm stavební délky / výkonu 700 mm / 601 W</t>
  </si>
  <si>
    <t>97</t>
  </si>
  <si>
    <t>735152255</t>
  </si>
  <si>
    <t>Otopné těleso panelové VK jednodeskové 1 přídavná přestupní plocha výška/délka 500/800mm výkon 686 W</t>
  </si>
  <si>
    <t>2137962125</t>
  </si>
  <si>
    <t>Otopná tělesa panelová VK jednodesková PN 1,0 MPa, T do 110°C s jednou přídavnou přestupní plochou výšky tělesa 500 mm stavební délky / výkonu 800 mm / 686 W</t>
  </si>
  <si>
    <t>98</t>
  </si>
  <si>
    <t>735152256</t>
  </si>
  <si>
    <t>Otopné těleso panelové VK jednodeskové 1 přídavná přestupní plocha výška/délka 500/900mm výkon 772 W</t>
  </si>
  <si>
    <t>687889878</t>
  </si>
  <si>
    <t>Otopná tělesa panelová VK jednodesková PN 1,0 MPa, T do 110°C s jednou přídavnou přestupní plochou výšky tělesa 500 mm stavební délky / výkonu 900 mm / 772 W</t>
  </si>
  <si>
    <t>99</t>
  </si>
  <si>
    <t>735152260</t>
  </si>
  <si>
    <t>Otopné těleso panel VK jednodeskové 1 přídavná přestupní plocha výška/délka 500/1400mm výkon 1201W</t>
  </si>
  <si>
    <t>-1527551126</t>
  </si>
  <si>
    <t>Otopná tělesa panelová VK jednodesková PN 1,0 MPa, T do 110°C s jednou přídavnou přestupní plochou výšky tělesa 500 mm stavební délky / výkonu 1400 mm / 1201 W</t>
  </si>
  <si>
    <t>735152557</t>
  </si>
  <si>
    <t>Otopné těleso panelové VK dvoudeskové 2 přídavné přestupní plochy výška/délka 500/1000mm výkon 1452W</t>
  </si>
  <si>
    <t>-708385691</t>
  </si>
  <si>
    <t>Otopná tělesa panelová VK dvoudesková PN 1,0 MPa, T do 110°C se dvěma přídavnými přestupními plochami výšky tělesa 500 mm stavební délky / výkonu 1000 mm / 1452 W</t>
  </si>
  <si>
    <t>101</t>
  </si>
  <si>
    <t>735152560</t>
  </si>
  <si>
    <t>Otopné těleso panelové VK dvoudeskové 2 přídavné přestupní plochy výška/délka 500/1400mm výkon 2033W</t>
  </si>
  <si>
    <t>-48292679</t>
  </si>
  <si>
    <t>Otopná tělesa panelová VK dvoudesková PN 1,0 MPa, T do 110°C se dvěma přídavnými přestupními plochami výšky tělesa 500 mm stavební délky / výkonu 1400 mm / 2033 W</t>
  </si>
  <si>
    <t>102</t>
  </si>
  <si>
    <t>735152561</t>
  </si>
  <si>
    <t>Otopné těleso panelové VK dvoudeskové 2 přídavné přestupní plochy výška/délka 500/1600mm výkon 2323W</t>
  </si>
  <si>
    <t>40740074</t>
  </si>
  <si>
    <t>Otopná tělesa panelová VK dvoudesková PN 1,0 MPa, T do 110°C se dvěma přídavnými přestupními plochami výšky tělesa 500 mm stavební délky / výkonu 1600 mm / 2323 W</t>
  </si>
  <si>
    <t>103</t>
  </si>
  <si>
    <t>735152564</t>
  </si>
  <si>
    <t>Otopné těleso panelové VK dvoudeskové 2 přídavné přestupní plochy výška/délka 500/2300mm výkon 3340W</t>
  </si>
  <si>
    <t>-556123809</t>
  </si>
  <si>
    <t>Otopná tělesa panelová VK dvoudesková PN 1,0 MPa, T do 110°C se dvěma přídavnými přestupními plochami výšky tělesa 500 mm stavební délky / výkonu 2300 mm / 3340 W</t>
  </si>
  <si>
    <t>104</t>
  </si>
  <si>
    <t>998735102</t>
  </si>
  <si>
    <t>Přesun hmot tonážní pro otopná tělesa v objektech v do 12 m</t>
  </si>
  <si>
    <t>393528322</t>
  </si>
  <si>
    <t>Přesun hmot pro otopná tělesa  stanovený z hmotnosti přesunovaného materiálu vodorovná dopravní vzdálenost do 50 m v objektech výšky přes 6 do 12 m</t>
  </si>
  <si>
    <t>105</t>
  </si>
  <si>
    <t>998735181</t>
  </si>
  <si>
    <t>Příplatek k přesunu hmot tonážní 735 prováděný bez použití mechanizace</t>
  </si>
  <si>
    <t>-831823237</t>
  </si>
  <si>
    <t>Přesun hmot pro otopná tělesa  stanovený z hmotnosti přesunovaného materiálu Příplatek k cenám za přesun prováděný bez použití mechanizace pro jakoukoliv výšku objektu</t>
  </si>
  <si>
    <t>783</t>
  </si>
  <si>
    <t>Dokončovací práce - nátěry</t>
  </si>
  <si>
    <t>106</t>
  </si>
  <si>
    <t>783601711</t>
  </si>
  <si>
    <t>Bezoplachové odrezivění potrubí DN do 50 mm</t>
  </si>
  <si>
    <t>-2103682912</t>
  </si>
  <si>
    <t>Příprava podkladu armatur a kovových potrubí před provedením nátěru potrubí do DN 50 mm odrezivěním, odrezovačem bezoplachovým</t>
  </si>
  <si>
    <t>107</t>
  </si>
  <si>
    <t>783601715</t>
  </si>
  <si>
    <t>Odmaštění ředidlovým odmašťovačem potrubí DN do 50 mm</t>
  </si>
  <si>
    <t>-318645427</t>
  </si>
  <si>
    <t>Příprava podkladu armatur a kovových potrubí před provedením nátěru potrubí do DN 50 mm odmaštěním, odmašťovačem ředidlovým</t>
  </si>
  <si>
    <t>108</t>
  </si>
  <si>
    <t>783614551</t>
  </si>
  <si>
    <t>Základní jednonásobný syntetický nátěr potrubí DN do 50 mm</t>
  </si>
  <si>
    <t>-1967120389</t>
  </si>
  <si>
    <t>Základní nátěr armatur a kovových potrubí jednonásobný potrubí do DN 50 mm syntetický</t>
  </si>
  <si>
    <t>109</t>
  </si>
  <si>
    <t>783617611</t>
  </si>
  <si>
    <t>Krycí dvojnásobný syntetický nátěr potrubí DN do 50 mm</t>
  </si>
  <si>
    <t>1166979020</t>
  </si>
  <si>
    <t>Krycí nátěr (email) armatur a kovových potrubí potrubí do DN 50 mm dvojnásobný syntetický standardní</t>
  </si>
  <si>
    <t>1+76</t>
  </si>
  <si>
    <t>VRN</t>
  </si>
  <si>
    <t>Vedlejší rozpočtové náklady</t>
  </si>
  <si>
    <t>VRN4</t>
  </si>
  <si>
    <t>Inženýrská činnost</t>
  </si>
  <si>
    <t>110</t>
  </si>
  <si>
    <t>043114R01</t>
  </si>
  <si>
    <t>Topná zkouška 24 hod</t>
  </si>
  <si>
    <t>1024</t>
  </si>
  <si>
    <t>2048171454</t>
  </si>
  <si>
    <t>Inženýrská činnost zkoušky a ostatní měření zkoušky topné, boda trvání 24 hod, zaregulování soustavy, uvedení do provozu, zaškolení obsluhy</t>
  </si>
  <si>
    <t>Poznámka k položce:_x000D_
Hodinová zúčtovací sazba instalatér odborný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</si>
</sst>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/mm/yyyy"/>
    <numFmt numFmtId="166" formatCode="#,##0.00000"/>
    <numFmt numFmtId="167" formatCode="#,##0.000"/>
  </numFmts>
  <fonts count="36">
    <font>
      <sz val="8"/>
      <name val="Arial CE"/>
      <family val="2"/>
      <charset val="1"/>
    </font>
    <font>
      <sz val="8"/>
      <color rgb="FFFFFFFF"/>
      <name val="Arial CE"/>
      <family val="2"/>
      <charset val="1"/>
    </font>
    <font>
      <sz val="8"/>
      <color rgb="FF3366FF"/>
      <name val="Arial CE"/>
      <family val="2"/>
      <charset val="1"/>
    </font>
    <font>
      <b/>
      <sz val="14"/>
      <name val="Arial CE"/>
      <family val="2"/>
      <charset val="1"/>
    </font>
    <font>
      <sz val="10"/>
      <color rgb="FF969696"/>
      <name val="Arial CE"/>
      <family val="2"/>
      <charset val="1"/>
    </font>
    <font>
      <sz val="10"/>
      <name val="Arial CE"/>
      <family val="2"/>
      <charset val="1"/>
    </font>
    <font>
      <b/>
      <sz val="11"/>
      <name val="Arial CE"/>
      <family val="2"/>
      <charset val="1"/>
    </font>
    <font>
      <b/>
      <sz val="10"/>
      <name val="Arial CE"/>
      <family val="2"/>
      <charset val="1"/>
    </font>
    <font>
      <b/>
      <sz val="10"/>
      <color rgb="FF969696"/>
      <name val="Arial CE"/>
      <family val="2"/>
      <charset val="1"/>
    </font>
    <font>
      <b/>
      <sz val="12"/>
      <name val="Arial CE"/>
      <family val="2"/>
      <charset val="1"/>
    </font>
    <font>
      <b/>
      <sz val="10"/>
      <color rgb="FF464646"/>
      <name val="Arial CE"/>
      <family val="2"/>
      <charset val="1"/>
    </font>
    <font>
      <sz val="12"/>
      <color rgb="FF969696"/>
      <name val="Arial CE"/>
      <family val="2"/>
      <charset val="1"/>
    </font>
    <font>
      <sz val="9"/>
      <name val="Arial CE"/>
      <family val="2"/>
      <charset val="1"/>
    </font>
    <font>
      <sz val="9"/>
      <color rgb="FF969696"/>
      <name val="Arial CE"/>
      <family val="2"/>
      <charset val="1"/>
    </font>
    <font>
      <b/>
      <sz val="12"/>
      <color rgb="FF960000"/>
      <name val="Arial CE"/>
      <family val="2"/>
      <charset val="1"/>
    </font>
    <font>
      <sz val="12"/>
      <name val="Arial CE"/>
      <family val="2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family val="2"/>
      <charset val="1"/>
    </font>
    <font>
      <sz val="11"/>
      <name val="Arial CE"/>
      <family val="2"/>
      <charset val="1"/>
    </font>
    <font>
      <b/>
      <sz val="11"/>
      <color rgb="FF003366"/>
      <name val="Arial CE"/>
      <family val="2"/>
      <charset val="1"/>
    </font>
    <font>
      <sz val="11"/>
      <color rgb="FF003366"/>
      <name val="Arial CE"/>
      <family val="2"/>
      <charset val="1"/>
    </font>
    <font>
      <sz val="11"/>
      <color rgb="FF969696"/>
      <name val="Arial CE"/>
      <family val="2"/>
      <charset val="1"/>
    </font>
    <font>
      <sz val="10"/>
      <color rgb="FF3366FF"/>
      <name val="Arial CE"/>
      <family val="2"/>
      <charset val="1"/>
    </font>
    <font>
      <sz val="8"/>
      <color rgb="FF969696"/>
      <name val="Arial CE"/>
      <family val="2"/>
      <charset val="1"/>
    </font>
    <font>
      <b/>
      <sz val="12"/>
      <color rgb="FF800000"/>
      <name val="Arial CE"/>
      <family val="2"/>
      <charset val="1"/>
    </font>
    <font>
      <sz val="12"/>
      <color rgb="FF003366"/>
      <name val="Arial CE"/>
      <family val="2"/>
      <charset val="1"/>
    </font>
    <font>
      <sz val="10"/>
      <color rgb="FF003366"/>
      <name val="Arial CE"/>
      <family val="2"/>
      <charset val="1"/>
    </font>
    <font>
      <sz val="8"/>
      <color rgb="FF960000"/>
      <name val="Arial CE"/>
      <family val="2"/>
      <charset val="1"/>
    </font>
    <font>
      <b/>
      <sz val="8"/>
      <name val="Arial CE"/>
      <family val="2"/>
      <charset val="1"/>
    </font>
    <font>
      <sz val="8"/>
      <color rgb="FF003366"/>
      <name val="Arial CE"/>
      <family val="2"/>
      <charset val="1"/>
    </font>
    <font>
      <sz val="7"/>
      <color rgb="FF969696"/>
      <name val="Arial CE"/>
      <family val="2"/>
      <charset val="1"/>
    </font>
    <font>
      <sz val="7"/>
      <name val="Arial CE"/>
      <family val="2"/>
      <charset val="1"/>
    </font>
    <font>
      <sz val="8"/>
      <color rgb="FF505050"/>
      <name val="Arial CE"/>
      <family val="2"/>
      <charset val="1"/>
    </font>
    <font>
      <i/>
      <sz val="9"/>
      <color rgb="FF0000FF"/>
      <name val="Arial CE"/>
      <family val="2"/>
      <charset val="1"/>
    </font>
    <font>
      <i/>
      <sz val="8"/>
      <color rgb="FF0000FF"/>
      <name val="Arial CE"/>
      <family val="2"/>
      <charset val="1"/>
    </font>
    <font>
      <i/>
      <sz val="7"/>
      <color rgb="FF969696"/>
      <name val="Arial CE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7" fillId="0" borderId="0" applyBorder="0" applyProtection="0"/>
  </cellStyleXfs>
  <cellXfs count="19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1" fillId="0" borderId="18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4" fontId="11" fillId="0" borderId="14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1" applyFont="1" applyBorder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20" xfId="0" applyFont="1" applyBorder="1" applyAlignment="1">
      <alignment horizontal="left" vertical="center"/>
    </xf>
    <xf numFmtId="0" fontId="25" fillId="0" borderId="20" xfId="0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29" fillId="0" borderId="0" xfId="0" applyFont="1" applyAlignment="1"/>
    <xf numFmtId="0" fontId="29" fillId="0" borderId="3" xfId="0" applyFont="1" applyBorder="1" applyAlignment="1"/>
    <xf numFmtId="0" fontId="2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4" fontId="25" fillId="0" borderId="0" xfId="0" applyNumberFormat="1" applyFont="1" applyAlignment="1"/>
    <xf numFmtId="0" fontId="29" fillId="0" borderId="18" xfId="0" applyFont="1" applyBorder="1" applyAlignment="1"/>
    <xf numFmtId="0" fontId="29" fillId="0" borderId="0" xfId="0" applyFont="1" applyBorder="1" applyAlignment="1"/>
    <xf numFmtId="166" fontId="29" fillId="0" borderId="0" xfId="0" applyNumberFormat="1" applyFont="1" applyBorder="1" applyAlignment="1"/>
    <xf numFmtId="166" fontId="29" fillId="0" borderId="14" xfId="0" applyNumberFormat="1" applyFont="1" applyBorder="1" applyAlignment="1"/>
    <xf numFmtId="0" fontId="29" fillId="0" borderId="0" xfId="0" applyFont="1" applyAlignment="1">
      <alignment horizontal="center"/>
    </xf>
    <xf numFmtId="4" fontId="29" fillId="0" borderId="0" xfId="0" applyNumberFormat="1" applyFont="1" applyAlignment="1">
      <alignment vertical="center"/>
    </xf>
    <xf numFmtId="0" fontId="26" fillId="0" borderId="0" xfId="0" applyFont="1" applyAlignment="1">
      <alignment horizontal="left"/>
    </xf>
    <xf numFmtId="4" fontId="2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8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166" fontId="13" fillId="0" borderId="14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32" fillId="0" borderId="0" xfId="0" applyNumberFormat="1" applyFont="1" applyAlignment="1">
      <alignment vertical="center"/>
    </xf>
    <xf numFmtId="0" fontId="32" fillId="0" borderId="18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14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8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14" fillId="0" borderId="0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left" vertical="center"/>
    </xf>
    <xf numFmtId="4" fontId="9" fillId="3" borderId="8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4" fontId="8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123120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0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27000</xdr:colOff>
      <xdr:row>0</xdr:row>
      <xdr:rowOff>0</xdr:rowOff>
    </xdr:from>
    <xdr:to>
      <xdr:col>0</xdr:col>
      <xdr:colOff>312480</xdr:colOff>
      <xdr:row>1</xdr:row>
      <xdr:rowOff>123480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0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  <pageSetUpPr fitToPage="1"/>
  </sheetPr>
  <dimension ref="A1:CM97"/>
  <sheetViews>
    <sheetView showGridLines="0" workbookViewId="0"/>
  </sheetViews>
  <sheetFormatPr defaultRowHeight="10.5"/>
  <cols>
    <col min="2" max="2" width="1.6640625"/>
    <col min="3" max="3" width="4.1640625"/>
    <col min="4" max="33" width="2.6640625"/>
    <col min="34" max="34" width="3.33203125"/>
    <col min="35" max="35" width="31.6640625"/>
    <col min="36" max="37" width="2.5"/>
    <col min="39" max="39" width="3.33203125"/>
    <col min="40" max="40" width="13.33203125"/>
    <col min="41" max="41" width="7.5"/>
    <col min="42" max="42" width="4.1640625"/>
    <col min="43" max="43" width="0" hidden="1"/>
    <col min="44" max="44" width="13.6640625"/>
    <col min="45" max="56" width="0" hidden="1"/>
    <col min="57" max="57" width="66.5"/>
    <col min="58" max="70" width="8.5"/>
    <col min="71" max="91" width="0" hidden="1"/>
    <col min="92" max="1025" width="8.5"/>
  </cols>
  <sheetData>
    <row r="1" spans="1:74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spans="1:74" ht="36.950000000000003" customHeight="1">
      <c r="AR2" s="188" t="s">
        <v>4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2" t="s">
        <v>5</v>
      </c>
      <c r="BT2" s="2" t="s">
        <v>6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5</v>
      </c>
      <c r="BT3" s="2" t="s">
        <v>7</v>
      </c>
    </row>
    <row r="4" spans="1:74" ht="24.95" customHeight="1">
      <c r="B4" s="5"/>
      <c r="D4" s="6" t="s">
        <v>8</v>
      </c>
      <c r="AR4" s="5"/>
      <c r="AS4" s="7" t="s">
        <v>9</v>
      </c>
      <c r="BS4" s="2" t="s">
        <v>10</v>
      </c>
    </row>
    <row r="5" spans="1:74" ht="12" customHeight="1">
      <c r="B5" s="5"/>
      <c r="D5" s="8" t="s">
        <v>11</v>
      </c>
      <c r="K5" s="189" t="s">
        <v>12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5"/>
      <c r="BS5" s="2" t="s">
        <v>5</v>
      </c>
    </row>
    <row r="6" spans="1:74" ht="36.950000000000003" customHeight="1">
      <c r="B6" s="5"/>
      <c r="D6" s="9" t="s">
        <v>13</v>
      </c>
      <c r="K6" s="190" t="s">
        <v>14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5"/>
      <c r="BS6" s="2" t="s">
        <v>15</v>
      </c>
    </row>
    <row r="7" spans="1:74" ht="12" customHeight="1">
      <c r="B7" s="5"/>
      <c r="D7" s="10" t="s">
        <v>16</v>
      </c>
      <c r="K7" s="11"/>
      <c r="AK7" s="10" t="s">
        <v>17</v>
      </c>
      <c r="AN7" s="11"/>
      <c r="AR7" s="5"/>
      <c r="BS7" s="2" t="s">
        <v>18</v>
      </c>
    </row>
    <row r="8" spans="1:74" ht="12" customHeight="1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23</v>
      </c>
    </row>
    <row r="9" spans="1:74" ht="14.45" customHeight="1">
      <c r="B9" s="5"/>
      <c r="AR9" s="5"/>
      <c r="BS9" s="2" t="s">
        <v>24</v>
      </c>
    </row>
    <row r="10" spans="1:74" ht="12" customHeight="1">
      <c r="B10" s="5"/>
      <c r="D10" s="10" t="s">
        <v>25</v>
      </c>
      <c r="AK10" s="10" t="s">
        <v>26</v>
      </c>
      <c r="AN10" s="11"/>
      <c r="AR10" s="5"/>
      <c r="BS10" s="2" t="s">
        <v>15</v>
      </c>
    </row>
    <row r="11" spans="1:74" ht="18.600000000000001" customHeight="1">
      <c r="B11" s="5"/>
      <c r="E11" s="11" t="s">
        <v>27</v>
      </c>
      <c r="AK11" s="10" t="s">
        <v>28</v>
      </c>
      <c r="AN11" s="11"/>
      <c r="AR11" s="5"/>
      <c r="BS11" s="2" t="s">
        <v>15</v>
      </c>
    </row>
    <row r="12" spans="1:74" ht="6.95" customHeight="1">
      <c r="B12" s="5"/>
      <c r="AR12" s="5"/>
      <c r="BS12" s="2" t="s">
        <v>15</v>
      </c>
    </row>
    <row r="13" spans="1:74" ht="12" customHeight="1">
      <c r="B13" s="5"/>
      <c r="D13" s="10" t="s">
        <v>29</v>
      </c>
      <c r="AK13" s="10" t="s">
        <v>26</v>
      </c>
      <c r="AN13" s="11"/>
      <c r="AR13" s="5"/>
      <c r="BS13" s="2" t="s">
        <v>15</v>
      </c>
    </row>
    <row r="14" spans="1:74" ht="12.75">
      <c r="B14" s="5"/>
      <c r="E14" s="11" t="s">
        <v>30</v>
      </c>
      <c r="AK14" s="10" t="s">
        <v>28</v>
      </c>
      <c r="AN14" s="11"/>
      <c r="AR14" s="5"/>
      <c r="BS14" s="2" t="s">
        <v>15</v>
      </c>
    </row>
    <row r="15" spans="1:74" ht="6.95" customHeight="1">
      <c r="B15" s="5"/>
      <c r="AR15" s="5"/>
      <c r="BS15" s="2" t="s">
        <v>2</v>
      </c>
    </row>
    <row r="16" spans="1:74" ht="12" customHeight="1">
      <c r="B16" s="5"/>
      <c r="D16" s="10" t="s">
        <v>31</v>
      </c>
      <c r="AK16" s="10" t="s">
        <v>26</v>
      </c>
      <c r="AN16" s="11"/>
      <c r="AR16" s="5"/>
      <c r="BS16" s="2" t="s">
        <v>2</v>
      </c>
    </row>
    <row r="17" spans="1:71" ht="18.600000000000001" customHeight="1">
      <c r="B17" s="5"/>
      <c r="E17" s="11" t="s">
        <v>30</v>
      </c>
      <c r="AK17" s="10" t="s">
        <v>28</v>
      </c>
      <c r="AN17" s="11"/>
      <c r="AR17" s="5"/>
      <c r="BS17" s="2" t="s">
        <v>32</v>
      </c>
    </row>
    <row r="18" spans="1:71" ht="6.95" customHeight="1">
      <c r="B18" s="5"/>
      <c r="AR18" s="5"/>
      <c r="BS18" s="2" t="s">
        <v>5</v>
      </c>
    </row>
    <row r="19" spans="1:71" ht="12" customHeight="1">
      <c r="B19" s="5"/>
      <c r="D19" s="10" t="s">
        <v>33</v>
      </c>
      <c r="AK19" s="10" t="s">
        <v>26</v>
      </c>
      <c r="AN19" s="11"/>
      <c r="AR19" s="5"/>
      <c r="BS19" s="2" t="s">
        <v>5</v>
      </c>
    </row>
    <row r="20" spans="1:71" ht="18.600000000000001" customHeight="1">
      <c r="B20" s="5"/>
      <c r="E20" s="11" t="s">
        <v>30</v>
      </c>
      <c r="AK20" s="10" t="s">
        <v>28</v>
      </c>
      <c r="AN20" s="11"/>
      <c r="AR20" s="5"/>
      <c r="BS20" s="2" t="s">
        <v>32</v>
      </c>
    </row>
    <row r="21" spans="1:71" ht="6.95" customHeight="1">
      <c r="B21" s="5"/>
      <c r="AR21" s="5"/>
    </row>
    <row r="22" spans="1:71" ht="12" customHeight="1">
      <c r="B22" s="5"/>
      <c r="D22" s="10" t="s">
        <v>34</v>
      </c>
      <c r="AR22" s="5"/>
    </row>
    <row r="23" spans="1:71" ht="16.5" customHeight="1">
      <c r="B23" s="5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5"/>
    </row>
    <row r="24" spans="1:71" ht="6.95" customHeight="1">
      <c r="B24" s="5"/>
      <c r="AR24" s="5"/>
    </row>
    <row r="25" spans="1:71" ht="6.95" customHeight="1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>
      <c r="A26" s="13"/>
      <c r="B26" s="14"/>
      <c r="C26" s="13"/>
      <c r="D26" s="15" t="s">
        <v>35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92">
        <f>ROUND(AG94,2)</f>
        <v>0</v>
      </c>
      <c r="AL26" s="192"/>
      <c r="AM26" s="192"/>
      <c r="AN26" s="192"/>
      <c r="AO26" s="192"/>
      <c r="AP26" s="13"/>
      <c r="AQ26" s="13"/>
      <c r="AR26" s="14"/>
      <c r="BE26" s="13"/>
    </row>
    <row r="27" spans="1:71" ht="6.95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ht="12.75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87" t="s">
        <v>36</v>
      </c>
      <c r="M28" s="187"/>
      <c r="N28" s="187"/>
      <c r="O28" s="187"/>
      <c r="P28" s="187"/>
      <c r="Q28" s="13"/>
      <c r="R28" s="13"/>
      <c r="S28" s="13"/>
      <c r="T28" s="13"/>
      <c r="U28" s="13"/>
      <c r="V28" s="13"/>
      <c r="W28" s="187" t="s">
        <v>37</v>
      </c>
      <c r="X28" s="187"/>
      <c r="Y28" s="187"/>
      <c r="Z28" s="187"/>
      <c r="AA28" s="187"/>
      <c r="AB28" s="187"/>
      <c r="AC28" s="187"/>
      <c r="AD28" s="187"/>
      <c r="AE28" s="187"/>
      <c r="AF28" s="13"/>
      <c r="AG28" s="13"/>
      <c r="AH28" s="13"/>
      <c r="AI28" s="13"/>
      <c r="AJ28" s="13"/>
      <c r="AK28" s="187" t="s">
        <v>38</v>
      </c>
      <c r="AL28" s="187"/>
      <c r="AM28" s="187"/>
      <c r="AN28" s="187"/>
      <c r="AO28" s="187"/>
      <c r="AP28" s="13"/>
      <c r="AQ28" s="13"/>
      <c r="AR28" s="14"/>
      <c r="BE28" s="13"/>
    </row>
    <row r="29" spans="1:71" s="18" customFormat="1" ht="14.45" customHeight="1">
      <c r="B29" s="19"/>
      <c r="D29" s="10" t="s">
        <v>39</v>
      </c>
      <c r="F29" s="10" t="s">
        <v>40</v>
      </c>
      <c r="L29" s="185">
        <v>0.21</v>
      </c>
      <c r="M29" s="185"/>
      <c r="N29" s="185"/>
      <c r="O29" s="185"/>
      <c r="P29" s="185"/>
      <c r="W29" s="186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6">
        <f>ROUND(AV94, 2)</f>
        <v>0</v>
      </c>
      <c r="AL29" s="186"/>
      <c r="AM29" s="186"/>
      <c r="AN29" s="186"/>
      <c r="AO29" s="186"/>
      <c r="AR29" s="19"/>
    </row>
    <row r="30" spans="1:71" ht="14.45" customHeight="1">
      <c r="A30" s="18"/>
      <c r="B30" s="19"/>
      <c r="C30" s="18"/>
      <c r="D30" s="18"/>
      <c r="E30" s="18"/>
      <c r="F30" s="10" t="s">
        <v>41</v>
      </c>
      <c r="G30" s="18"/>
      <c r="H30" s="18"/>
      <c r="I30" s="18"/>
      <c r="J30" s="18"/>
      <c r="K30" s="18"/>
      <c r="L30" s="185">
        <v>0.15</v>
      </c>
      <c r="M30" s="185"/>
      <c r="N30" s="185"/>
      <c r="O30" s="185"/>
      <c r="P30" s="185"/>
      <c r="Q30" s="18"/>
      <c r="R30" s="18"/>
      <c r="S30" s="18"/>
      <c r="T30" s="18"/>
      <c r="U30" s="18"/>
      <c r="V30" s="18"/>
      <c r="W30" s="186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F30" s="18"/>
      <c r="AG30" s="18"/>
      <c r="AH30" s="18"/>
      <c r="AI30" s="18"/>
      <c r="AJ30" s="18"/>
      <c r="AK30" s="186">
        <f>ROUND(AW94, 2)</f>
        <v>0</v>
      </c>
      <c r="AL30" s="186"/>
      <c r="AM30" s="186"/>
      <c r="AN30" s="186"/>
      <c r="AO30" s="186"/>
      <c r="AP30" s="18"/>
      <c r="AQ30" s="18"/>
      <c r="AR30" s="19"/>
      <c r="BE30" s="18"/>
    </row>
    <row r="31" spans="1:71" ht="14.45" hidden="1" customHeight="1">
      <c r="A31" s="18"/>
      <c r="B31" s="19"/>
      <c r="C31" s="18"/>
      <c r="D31" s="18"/>
      <c r="E31" s="18"/>
      <c r="F31" s="10" t="s">
        <v>42</v>
      </c>
      <c r="G31" s="18"/>
      <c r="H31" s="18"/>
      <c r="I31" s="18"/>
      <c r="J31" s="18"/>
      <c r="K31" s="18"/>
      <c r="L31" s="185">
        <v>0.21</v>
      </c>
      <c r="M31" s="185"/>
      <c r="N31" s="185"/>
      <c r="O31" s="185"/>
      <c r="P31" s="185"/>
      <c r="Q31" s="18"/>
      <c r="R31" s="18"/>
      <c r="S31" s="18"/>
      <c r="T31" s="18"/>
      <c r="U31" s="18"/>
      <c r="V31" s="18"/>
      <c r="W31" s="186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F31" s="18"/>
      <c r="AG31" s="18"/>
      <c r="AH31" s="18"/>
      <c r="AI31" s="18"/>
      <c r="AJ31" s="18"/>
      <c r="AK31" s="186">
        <v>0</v>
      </c>
      <c r="AL31" s="186"/>
      <c r="AM31" s="186"/>
      <c r="AN31" s="186"/>
      <c r="AO31" s="186"/>
      <c r="AP31" s="18"/>
      <c r="AQ31" s="18"/>
      <c r="AR31" s="19"/>
      <c r="BE31" s="18"/>
    </row>
    <row r="32" spans="1:71" ht="14.45" hidden="1" customHeight="1">
      <c r="A32" s="18"/>
      <c r="B32" s="19"/>
      <c r="C32" s="18"/>
      <c r="D32" s="18"/>
      <c r="E32" s="18"/>
      <c r="F32" s="10" t="s">
        <v>43</v>
      </c>
      <c r="G32" s="18"/>
      <c r="H32" s="18"/>
      <c r="I32" s="18"/>
      <c r="J32" s="18"/>
      <c r="K32" s="18"/>
      <c r="L32" s="185">
        <v>0.15</v>
      </c>
      <c r="M32" s="185"/>
      <c r="N32" s="185"/>
      <c r="O32" s="185"/>
      <c r="P32" s="185"/>
      <c r="Q32" s="18"/>
      <c r="R32" s="18"/>
      <c r="S32" s="18"/>
      <c r="T32" s="18"/>
      <c r="U32" s="18"/>
      <c r="V32" s="18"/>
      <c r="W32" s="186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F32" s="18"/>
      <c r="AG32" s="18"/>
      <c r="AH32" s="18"/>
      <c r="AI32" s="18"/>
      <c r="AJ32" s="18"/>
      <c r="AK32" s="186">
        <v>0</v>
      </c>
      <c r="AL32" s="186"/>
      <c r="AM32" s="186"/>
      <c r="AN32" s="186"/>
      <c r="AO32" s="186"/>
      <c r="AP32" s="18"/>
      <c r="AQ32" s="18"/>
      <c r="AR32" s="19"/>
      <c r="BE32" s="18"/>
    </row>
    <row r="33" spans="1:57" ht="14.45" hidden="1" customHeight="1">
      <c r="A33" s="18"/>
      <c r="B33" s="19"/>
      <c r="C33" s="18"/>
      <c r="D33" s="18"/>
      <c r="E33" s="18"/>
      <c r="F33" s="10" t="s">
        <v>44</v>
      </c>
      <c r="G33" s="18"/>
      <c r="H33" s="18"/>
      <c r="I33" s="18"/>
      <c r="J33" s="18"/>
      <c r="K33" s="18"/>
      <c r="L33" s="185">
        <v>0</v>
      </c>
      <c r="M33" s="185"/>
      <c r="N33" s="185"/>
      <c r="O33" s="185"/>
      <c r="P33" s="185"/>
      <c r="Q33" s="18"/>
      <c r="R33" s="18"/>
      <c r="S33" s="18"/>
      <c r="T33" s="18"/>
      <c r="U33" s="18"/>
      <c r="V33" s="18"/>
      <c r="W33" s="186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F33" s="18"/>
      <c r="AG33" s="18"/>
      <c r="AH33" s="18"/>
      <c r="AI33" s="18"/>
      <c r="AJ33" s="18"/>
      <c r="AK33" s="186">
        <v>0</v>
      </c>
      <c r="AL33" s="186"/>
      <c r="AM33" s="186"/>
      <c r="AN33" s="186"/>
      <c r="AO33" s="186"/>
      <c r="AP33" s="18"/>
      <c r="AQ33" s="18"/>
      <c r="AR33" s="19"/>
      <c r="BE33" s="18"/>
    </row>
    <row r="34" spans="1:57" s="17" customFormat="1" ht="6.95" customHeight="1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ht="25.9" customHeight="1">
      <c r="A35" s="13"/>
      <c r="B35" s="14"/>
      <c r="C35" s="20"/>
      <c r="D35" s="21" t="s">
        <v>45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46</v>
      </c>
      <c r="U35" s="22"/>
      <c r="V35" s="22"/>
      <c r="W35" s="22"/>
      <c r="X35" s="181" t="s">
        <v>47</v>
      </c>
      <c r="Y35" s="181"/>
      <c r="Z35" s="181"/>
      <c r="AA35" s="181"/>
      <c r="AB35" s="181"/>
      <c r="AC35" s="22"/>
      <c r="AD35" s="22"/>
      <c r="AE35" s="22"/>
      <c r="AF35" s="22"/>
      <c r="AG35" s="22"/>
      <c r="AH35" s="22"/>
      <c r="AI35" s="22"/>
      <c r="AJ35" s="22"/>
      <c r="AK35" s="182">
        <f>SUM(AK26:AK33)</f>
        <v>0</v>
      </c>
      <c r="AL35" s="182"/>
      <c r="AM35" s="182"/>
      <c r="AN35" s="182"/>
      <c r="AO35" s="182"/>
      <c r="AP35" s="20"/>
      <c r="AQ35" s="20"/>
      <c r="AR35" s="14"/>
      <c r="BE35" s="13"/>
    </row>
    <row r="36" spans="1:57" ht="6.95" customHeight="1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ht="14.45" customHeight="1">
      <c r="A37" s="13"/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4"/>
      <c r="BE37" s="13"/>
    </row>
    <row r="38" spans="1:57" ht="14.45" customHeight="1">
      <c r="B38" s="5"/>
      <c r="AR38" s="5"/>
    </row>
    <row r="39" spans="1:57" ht="14.45" customHeight="1">
      <c r="B39" s="5"/>
      <c r="AR39" s="5"/>
    </row>
    <row r="40" spans="1:57" ht="14.45" customHeight="1">
      <c r="B40" s="5"/>
      <c r="AR40" s="5"/>
    </row>
    <row r="41" spans="1:57" ht="14.45" customHeight="1">
      <c r="B41" s="5"/>
      <c r="AR41" s="5"/>
    </row>
    <row r="42" spans="1:57" ht="14.45" customHeight="1">
      <c r="B42" s="5"/>
      <c r="AR42" s="5"/>
    </row>
    <row r="43" spans="1:57" ht="14.45" customHeight="1">
      <c r="B43" s="5"/>
      <c r="AR43" s="5"/>
    </row>
    <row r="44" spans="1:57" ht="14.45" customHeight="1">
      <c r="B44" s="5"/>
      <c r="AR44" s="5"/>
    </row>
    <row r="45" spans="1:57" ht="14.45" customHeight="1">
      <c r="B45" s="5"/>
      <c r="AR45" s="5"/>
    </row>
    <row r="46" spans="1:57" ht="14.45" customHeight="1">
      <c r="B46" s="5"/>
      <c r="AR46" s="5"/>
    </row>
    <row r="47" spans="1:57" ht="14.45" customHeight="1">
      <c r="B47" s="5"/>
      <c r="AR47" s="5"/>
    </row>
    <row r="48" spans="1:57" ht="14.45" customHeight="1">
      <c r="B48" s="5"/>
      <c r="AR48" s="5"/>
    </row>
    <row r="49" spans="1:57" s="17" customFormat="1" ht="14.45" customHeight="1">
      <c r="B49" s="24"/>
      <c r="D49" s="25" t="s">
        <v>48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5" t="s">
        <v>49</v>
      </c>
      <c r="AI49" s="26"/>
      <c r="AJ49" s="26"/>
      <c r="AK49" s="26"/>
      <c r="AL49" s="26"/>
      <c r="AM49" s="26"/>
      <c r="AN49" s="26"/>
      <c r="AO49" s="26"/>
      <c r="AR49" s="24"/>
    </row>
    <row r="50" spans="1:57">
      <c r="B50" s="5"/>
      <c r="AR50" s="5"/>
    </row>
    <row r="51" spans="1:57">
      <c r="B51" s="5"/>
      <c r="AR51" s="5"/>
    </row>
    <row r="52" spans="1:57">
      <c r="B52" s="5"/>
      <c r="AR52" s="5"/>
    </row>
    <row r="53" spans="1:57">
      <c r="B53" s="5"/>
      <c r="AR53" s="5"/>
    </row>
    <row r="54" spans="1:57">
      <c r="B54" s="5"/>
      <c r="AR54" s="5"/>
    </row>
    <row r="55" spans="1:57">
      <c r="B55" s="5"/>
      <c r="AR55" s="5"/>
    </row>
    <row r="56" spans="1:57">
      <c r="B56" s="5"/>
      <c r="AR56" s="5"/>
    </row>
    <row r="57" spans="1:57">
      <c r="B57" s="5"/>
      <c r="AR57" s="5"/>
    </row>
    <row r="58" spans="1:57">
      <c r="B58" s="5"/>
      <c r="AR58" s="5"/>
    </row>
    <row r="59" spans="1:57">
      <c r="B59" s="5"/>
      <c r="AR59" s="5"/>
    </row>
    <row r="60" spans="1:57" s="17" customFormat="1" ht="12.75">
      <c r="A60" s="13"/>
      <c r="B60" s="14"/>
      <c r="C60" s="13"/>
      <c r="D60" s="27" t="s">
        <v>50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27" t="s">
        <v>51</v>
      </c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27" t="s">
        <v>50</v>
      </c>
      <c r="AI60" s="16"/>
      <c r="AJ60" s="16"/>
      <c r="AK60" s="16"/>
      <c r="AL60" s="16"/>
      <c r="AM60" s="27" t="s">
        <v>51</v>
      </c>
      <c r="AN60" s="16"/>
      <c r="AO60" s="16"/>
      <c r="AP60" s="13"/>
      <c r="AQ60" s="13"/>
      <c r="AR60" s="14"/>
      <c r="BE60" s="13"/>
    </row>
    <row r="61" spans="1:57">
      <c r="B61" s="5"/>
      <c r="AR61" s="5"/>
    </row>
    <row r="62" spans="1:57">
      <c r="B62" s="5"/>
      <c r="AR62" s="5"/>
    </row>
    <row r="63" spans="1:57">
      <c r="B63" s="5"/>
      <c r="AR63" s="5"/>
    </row>
    <row r="64" spans="1:57" s="17" customFormat="1" ht="12.75">
      <c r="A64" s="13"/>
      <c r="B64" s="14"/>
      <c r="C64" s="13"/>
      <c r="D64" s="25" t="s">
        <v>52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5" t="s">
        <v>53</v>
      </c>
      <c r="AI64" s="28"/>
      <c r="AJ64" s="28"/>
      <c r="AK64" s="28"/>
      <c r="AL64" s="28"/>
      <c r="AM64" s="28"/>
      <c r="AN64" s="28"/>
      <c r="AO64" s="28"/>
      <c r="AP64" s="13"/>
      <c r="AQ64" s="13"/>
      <c r="AR64" s="14"/>
      <c r="BE64" s="13"/>
    </row>
    <row r="65" spans="1:57">
      <c r="B65" s="5"/>
      <c r="AR65" s="5"/>
    </row>
    <row r="66" spans="1:57">
      <c r="B66" s="5"/>
      <c r="AR66" s="5"/>
    </row>
    <row r="67" spans="1:57">
      <c r="B67" s="5"/>
      <c r="AR67" s="5"/>
    </row>
    <row r="68" spans="1:57">
      <c r="B68" s="5"/>
      <c r="AR68" s="5"/>
    </row>
    <row r="69" spans="1:57">
      <c r="B69" s="5"/>
      <c r="AR69" s="5"/>
    </row>
    <row r="70" spans="1:57">
      <c r="B70" s="5"/>
      <c r="AR70" s="5"/>
    </row>
    <row r="71" spans="1:57">
      <c r="B71" s="5"/>
      <c r="AR71" s="5"/>
    </row>
    <row r="72" spans="1:57">
      <c r="B72" s="5"/>
      <c r="AR72" s="5"/>
    </row>
    <row r="73" spans="1:57">
      <c r="B73" s="5"/>
      <c r="AR73" s="5"/>
    </row>
    <row r="74" spans="1:57">
      <c r="B74" s="5"/>
      <c r="AR74" s="5"/>
    </row>
    <row r="75" spans="1:57" s="17" customFormat="1" ht="12.75">
      <c r="A75" s="13"/>
      <c r="B75" s="14"/>
      <c r="C75" s="13"/>
      <c r="D75" s="27" t="s">
        <v>50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27" t="s">
        <v>51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27" t="s">
        <v>50</v>
      </c>
      <c r="AI75" s="16"/>
      <c r="AJ75" s="16"/>
      <c r="AK75" s="16"/>
      <c r="AL75" s="16"/>
      <c r="AM75" s="27" t="s">
        <v>51</v>
      </c>
      <c r="AN75" s="16"/>
      <c r="AO75" s="16"/>
      <c r="AP75" s="13"/>
      <c r="AQ75" s="13"/>
      <c r="AR75" s="14"/>
      <c r="BE75" s="13"/>
    </row>
    <row r="76" spans="1:57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4"/>
      <c r="BE76" s="13"/>
    </row>
    <row r="77" spans="1:57" ht="6.95" customHeight="1">
      <c r="A77" s="13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14"/>
      <c r="BE77" s="13"/>
    </row>
    <row r="81" spans="1:91" s="17" customFormat="1" ht="6.95" customHeight="1">
      <c r="A81" s="13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14"/>
      <c r="BE81" s="13"/>
    </row>
    <row r="82" spans="1:91" ht="24.95" customHeight="1">
      <c r="A82" s="13"/>
      <c r="B82" s="14"/>
      <c r="C82" s="6" t="s">
        <v>54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4"/>
      <c r="BE82" s="13"/>
    </row>
    <row r="83" spans="1:91" ht="6.95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4"/>
      <c r="BE83" s="13"/>
    </row>
    <row r="84" spans="1:91" s="33" customFormat="1" ht="12" customHeight="1">
      <c r="B84" s="34"/>
      <c r="C84" s="10" t="s">
        <v>11</v>
      </c>
      <c r="L84" s="33" t="str">
        <f>K5</f>
        <v>VEK_001b</v>
      </c>
      <c r="AR84" s="34"/>
    </row>
    <row r="85" spans="1:91" s="35" customFormat="1" ht="36.950000000000003" customHeight="1">
      <c r="B85" s="36"/>
      <c r="C85" s="37" t="s">
        <v>13</v>
      </c>
      <c r="L85" s="183" t="str">
        <f>K6</f>
        <v>Rekonstrukce Hrádku - hlavní budova - změna 2019/I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36"/>
    </row>
    <row r="86" spans="1:91" s="17" customFormat="1" ht="6.9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4"/>
      <c r="BE86" s="13"/>
    </row>
    <row r="87" spans="1:91" ht="12" customHeight="1">
      <c r="A87" s="13"/>
      <c r="B87" s="14"/>
      <c r="C87" s="10" t="s">
        <v>19</v>
      </c>
      <c r="D87" s="13"/>
      <c r="E87" s="13"/>
      <c r="F87" s="13"/>
      <c r="G87" s="13"/>
      <c r="H87" s="13"/>
      <c r="I87" s="13"/>
      <c r="J87" s="13"/>
      <c r="K87" s="13"/>
      <c r="L87" s="38" t="str">
        <f>IF(K8="","",K8)</f>
        <v>Varnsdorf č.p. 1726</v>
      </c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0" t="s">
        <v>21</v>
      </c>
      <c r="AJ87" s="13"/>
      <c r="AK87" s="13"/>
      <c r="AL87" s="13"/>
      <c r="AM87" s="184" t="str">
        <f>IF(AN8= "","",AN8)</f>
        <v>21. 1. 2020</v>
      </c>
      <c r="AN87" s="184"/>
      <c r="AO87" s="13"/>
      <c r="AP87" s="13"/>
      <c r="AQ87" s="13"/>
      <c r="AR87" s="14"/>
      <c r="BE87" s="13"/>
    </row>
    <row r="88" spans="1:91" ht="6.95" customHeight="1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4"/>
      <c r="BE88" s="13"/>
    </row>
    <row r="89" spans="1:91" ht="15.2" customHeight="1">
      <c r="A89" s="13"/>
      <c r="B89" s="14"/>
      <c r="C89" s="10" t="s">
        <v>25</v>
      </c>
      <c r="D89" s="13"/>
      <c r="E89" s="13"/>
      <c r="F89" s="13"/>
      <c r="G89" s="13"/>
      <c r="H89" s="13"/>
      <c r="I89" s="13"/>
      <c r="J89" s="13"/>
      <c r="K89" s="13"/>
      <c r="L89" s="33" t="str">
        <f>IF(E11= "","",E11)</f>
        <v>Město Varnsdorf, Nám. E.Beneše 470</v>
      </c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0" t="s">
        <v>31</v>
      </c>
      <c r="AJ89" s="13"/>
      <c r="AK89" s="13"/>
      <c r="AL89" s="13"/>
      <c r="AM89" s="176" t="str">
        <f>IF(E17="","",E17)</f>
        <v/>
      </c>
      <c r="AN89" s="176"/>
      <c r="AO89" s="176"/>
      <c r="AP89" s="176"/>
      <c r="AQ89" s="13"/>
      <c r="AR89" s="14"/>
      <c r="AS89" s="175" t="s">
        <v>55</v>
      </c>
      <c r="AT89" s="175"/>
      <c r="AU89" s="39"/>
      <c r="AV89" s="39"/>
      <c r="AW89" s="39"/>
      <c r="AX89" s="39"/>
      <c r="AY89" s="39"/>
      <c r="AZ89" s="39"/>
      <c r="BA89" s="39"/>
      <c r="BB89" s="39"/>
      <c r="BC89" s="39"/>
      <c r="BD89" s="40"/>
      <c r="BE89" s="13"/>
    </row>
    <row r="90" spans="1:91" ht="15.2" customHeight="1">
      <c r="A90" s="13"/>
      <c r="B90" s="14"/>
      <c r="C90" s="10" t="s">
        <v>29</v>
      </c>
      <c r="D90" s="13"/>
      <c r="E90" s="13"/>
      <c r="F90" s="13"/>
      <c r="G90" s="13"/>
      <c r="H90" s="13"/>
      <c r="I90" s="13"/>
      <c r="J90" s="13"/>
      <c r="K90" s="13"/>
      <c r="L90" s="33" t="str">
        <f>IF(E14="","",E14)</f>
        <v/>
      </c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0" t="s">
        <v>33</v>
      </c>
      <c r="AJ90" s="13"/>
      <c r="AK90" s="13"/>
      <c r="AL90" s="13"/>
      <c r="AM90" s="176" t="str">
        <f>IF(E20="","",E20)</f>
        <v/>
      </c>
      <c r="AN90" s="176"/>
      <c r="AO90" s="176"/>
      <c r="AP90" s="176"/>
      <c r="AQ90" s="13"/>
      <c r="AR90" s="14"/>
      <c r="AS90" s="175"/>
      <c r="AT90" s="175"/>
      <c r="AU90" s="41"/>
      <c r="AV90" s="41"/>
      <c r="AW90" s="41"/>
      <c r="AX90" s="41"/>
      <c r="AY90" s="41"/>
      <c r="AZ90" s="41"/>
      <c r="BA90" s="41"/>
      <c r="BB90" s="41"/>
      <c r="BC90" s="41"/>
      <c r="BD90" s="42"/>
      <c r="BE90" s="13"/>
    </row>
    <row r="91" spans="1:91" ht="10.9" customHeight="1">
      <c r="A91" s="13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4"/>
      <c r="AS91" s="175"/>
      <c r="AT91" s="175"/>
      <c r="AU91" s="41"/>
      <c r="AV91" s="41"/>
      <c r="AW91" s="41"/>
      <c r="AX91" s="41"/>
      <c r="AY91" s="41"/>
      <c r="AZ91" s="41"/>
      <c r="BA91" s="41"/>
      <c r="BB91" s="41"/>
      <c r="BC91" s="41"/>
      <c r="BD91" s="42"/>
      <c r="BE91" s="13"/>
    </row>
    <row r="92" spans="1:91" ht="29.25" customHeight="1">
      <c r="A92" s="13"/>
      <c r="B92" s="14"/>
      <c r="C92" s="177" t="s">
        <v>56</v>
      </c>
      <c r="D92" s="177"/>
      <c r="E92" s="177"/>
      <c r="F92" s="177"/>
      <c r="G92" s="177"/>
      <c r="H92" s="43"/>
      <c r="I92" s="178" t="s">
        <v>57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79" t="s">
        <v>58</v>
      </c>
      <c r="AH92" s="179"/>
      <c r="AI92" s="179"/>
      <c r="AJ92" s="179"/>
      <c r="AK92" s="179"/>
      <c r="AL92" s="179"/>
      <c r="AM92" s="179"/>
      <c r="AN92" s="180" t="s">
        <v>59</v>
      </c>
      <c r="AO92" s="180"/>
      <c r="AP92" s="180"/>
      <c r="AQ92" s="44" t="s">
        <v>60</v>
      </c>
      <c r="AR92" s="14"/>
      <c r="AS92" s="45" t="s">
        <v>61</v>
      </c>
      <c r="AT92" s="46" t="s">
        <v>62</v>
      </c>
      <c r="AU92" s="46" t="s">
        <v>63</v>
      </c>
      <c r="AV92" s="46" t="s">
        <v>64</v>
      </c>
      <c r="AW92" s="46" t="s">
        <v>65</v>
      </c>
      <c r="AX92" s="46" t="s">
        <v>66</v>
      </c>
      <c r="AY92" s="46" t="s">
        <v>67</v>
      </c>
      <c r="AZ92" s="46" t="s">
        <v>68</v>
      </c>
      <c r="BA92" s="46" t="s">
        <v>69</v>
      </c>
      <c r="BB92" s="46" t="s">
        <v>70</v>
      </c>
      <c r="BC92" s="46" t="s">
        <v>71</v>
      </c>
      <c r="BD92" s="47" t="s">
        <v>72</v>
      </c>
      <c r="BE92" s="13"/>
    </row>
    <row r="93" spans="1:91" ht="10.9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4"/>
      <c r="AS93" s="4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  <c r="BE93" s="13"/>
    </row>
    <row r="94" spans="1:91" s="51" customFormat="1" ht="32.450000000000003" customHeight="1">
      <c r="B94" s="52"/>
      <c r="C94" s="53" t="s">
        <v>73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171">
        <f>ROUND(AG95,2)</f>
        <v>0</v>
      </c>
      <c r="AH94" s="171"/>
      <c r="AI94" s="171"/>
      <c r="AJ94" s="171"/>
      <c r="AK94" s="171"/>
      <c r="AL94" s="171"/>
      <c r="AM94" s="171"/>
      <c r="AN94" s="172">
        <f>SUM(AG94,AT94)</f>
        <v>0</v>
      </c>
      <c r="AO94" s="172"/>
      <c r="AP94" s="172"/>
      <c r="AQ94" s="55"/>
      <c r="AR94" s="52"/>
      <c r="AS94" s="56">
        <f>ROUND(AS95,2)</f>
        <v>0</v>
      </c>
      <c r="AT94" s="57">
        <f>ROUND(SUM(AV94:AW94),2)</f>
        <v>0</v>
      </c>
      <c r="AU94" s="58">
        <f>ROUND(AU95,5)</f>
        <v>253.33190999999999</v>
      </c>
      <c r="AV94" s="57">
        <f>ROUND(AZ94*L29,2)</f>
        <v>0</v>
      </c>
      <c r="AW94" s="57">
        <f>ROUND(BA94*L30,2)</f>
        <v>0</v>
      </c>
      <c r="AX94" s="57">
        <f>ROUND(BB94*L29,2)</f>
        <v>0</v>
      </c>
      <c r="AY94" s="57">
        <f>ROUND(BC94*L30,2)</f>
        <v>0</v>
      </c>
      <c r="AZ94" s="57">
        <f>ROUND(AZ95,2)</f>
        <v>0</v>
      </c>
      <c r="BA94" s="57">
        <f>ROUND(BA95,2)</f>
        <v>0</v>
      </c>
      <c r="BB94" s="57">
        <f>ROUND(BB95,2)</f>
        <v>0</v>
      </c>
      <c r="BC94" s="57">
        <f>ROUND(BC95,2)</f>
        <v>0</v>
      </c>
      <c r="BD94" s="59">
        <f>ROUND(BD95,2)</f>
        <v>0</v>
      </c>
      <c r="BS94" s="60" t="s">
        <v>74</v>
      </c>
      <c r="BT94" s="60" t="s">
        <v>75</v>
      </c>
      <c r="BU94" s="61" t="s">
        <v>76</v>
      </c>
      <c r="BV94" s="60" t="s">
        <v>77</v>
      </c>
      <c r="BW94" s="60" t="s">
        <v>3</v>
      </c>
      <c r="BX94" s="60" t="s">
        <v>78</v>
      </c>
      <c r="CL94" s="60"/>
    </row>
    <row r="95" spans="1:91" s="71" customFormat="1" ht="24.75" customHeight="1">
      <c r="A95" s="62" t="s">
        <v>79</v>
      </c>
      <c r="B95" s="63"/>
      <c r="C95" s="64"/>
      <c r="D95" s="173" t="s">
        <v>80</v>
      </c>
      <c r="E95" s="173"/>
      <c r="F95" s="173"/>
      <c r="G95" s="173"/>
      <c r="H95" s="173"/>
      <c r="I95" s="65"/>
      <c r="J95" s="173" t="s">
        <v>81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4">
        <f>'01 - SO01 - F.1.4.a Zaříz...'!J30</f>
        <v>0</v>
      </c>
      <c r="AH95" s="174"/>
      <c r="AI95" s="174"/>
      <c r="AJ95" s="174"/>
      <c r="AK95" s="174"/>
      <c r="AL95" s="174"/>
      <c r="AM95" s="174"/>
      <c r="AN95" s="174">
        <f>SUM(AG95,AT95)</f>
        <v>0</v>
      </c>
      <c r="AO95" s="174"/>
      <c r="AP95" s="174"/>
      <c r="AQ95" s="66" t="s">
        <v>82</v>
      </c>
      <c r="AR95" s="63"/>
      <c r="AS95" s="67">
        <v>0</v>
      </c>
      <c r="AT95" s="68">
        <f>ROUND(SUM(AV95:AW95),2)</f>
        <v>0</v>
      </c>
      <c r="AU95" s="69">
        <f>'01 - SO01 - F.1.4.a Zaříz...'!P126</f>
        <v>253.33190500000001</v>
      </c>
      <c r="AV95" s="68">
        <f>'01 - SO01 - F.1.4.a Zaříz...'!J33</f>
        <v>0</v>
      </c>
      <c r="AW95" s="68">
        <f>'01 - SO01 - F.1.4.a Zaříz...'!J34</f>
        <v>0</v>
      </c>
      <c r="AX95" s="68">
        <f>'01 - SO01 - F.1.4.a Zaříz...'!J35</f>
        <v>0</v>
      </c>
      <c r="AY95" s="68">
        <f>'01 - SO01 - F.1.4.a Zaříz...'!J36</f>
        <v>0</v>
      </c>
      <c r="AZ95" s="68">
        <f>'01 - SO01 - F.1.4.a Zaříz...'!F33</f>
        <v>0</v>
      </c>
      <c r="BA95" s="68">
        <f>'01 - SO01 - F.1.4.a Zaříz...'!F34</f>
        <v>0</v>
      </c>
      <c r="BB95" s="68">
        <f>'01 - SO01 - F.1.4.a Zaříz...'!F35</f>
        <v>0</v>
      </c>
      <c r="BC95" s="68">
        <f>'01 - SO01 - F.1.4.a Zaříz...'!F36</f>
        <v>0</v>
      </c>
      <c r="BD95" s="70">
        <f>'01 - SO01 - F.1.4.a Zaříz...'!F37</f>
        <v>0</v>
      </c>
      <c r="BT95" s="72" t="s">
        <v>18</v>
      </c>
      <c r="BV95" s="72" t="s">
        <v>77</v>
      </c>
      <c r="BW95" s="72" t="s">
        <v>83</v>
      </c>
      <c r="BX95" s="72" t="s">
        <v>3</v>
      </c>
      <c r="CL95" s="72"/>
      <c r="CM95" s="72" t="s">
        <v>84</v>
      </c>
    </row>
    <row r="96" spans="1:91" s="17" customFormat="1" ht="30" customHeight="1">
      <c r="A96" s="13"/>
      <c r="B96" s="14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4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</row>
    <row r="97" spans="1:57" ht="6.95" customHeight="1">
      <c r="A97" s="13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14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</row>
  </sheetData>
  <mergeCells count="40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01 - SO01 - F!1.4.a Zaříz...'.C2" display="/"/>
  </hyperlinks>
  <pageMargins left="0.39374999999999999" right="0.39374999999999999" top="0.39374999999999999" bottom="0.39374999999999999" header="0.51180555555555496" footer="0"/>
  <pageSetup paperSize="0" scale="0" firstPageNumber="0" fitToHeight="100" orientation="portrait" usePrinterDefaults="0" horizontalDpi="0" verticalDpi="0" copies="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FF"/>
    <pageSetUpPr fitToPage="1"/>
  </sheetPr>
  <dimension ref="A1:BM455"/>
  <sheetViews>
    <sheetView showGridLines="0" tabSelected="1" topLeftCell="A46" workbookViewId="0">
      <selection activeCell="I129" sqref="I129:I454"/>
    </sheetView>
  </sheetViews>
  <sheetFormatPr defaultRowHeight="10.5"/>
  <cols>
    <col min="2" max="2" width="1.6640625"/>
    <col min="3" max="3" width="4.1640625"/>
    <col min="4" max="4" width="4.33203125"/>
    <col min="5" max="5" width="17.1640625"/>
    <col min="6" max="6" width="50.83203125"/>
    <col min="7" max="7" width="7"/>
    <col min="8" max="8" width="11.5"/>
    <col min="9" max="11" width="20.1640625"/>
    <col min="13" max="21" width="0" hidden="1"/>
    <col min="22" max="22" width="12.33203125"/>
    <col min="23" max="23" width="16.33203125"/>
    <col min="24" max="24" width="12.33203125"/>
    <col min="25" max="25" width="15"/>
    <col min="26" max="26" width="11"/>
    <col min="27" max="27" width="15"/>
    <col min="28" max="28" width="16.33203125"/>
    <col min="29" max="29" width="11"/>
    <col min="30" max="30" width="15"/>
    <col min="31" max="31" width="16.33203125"/>
    <col min="32" max="43" width="8.5"/>
    <col min="44" max="65" width="0" hidden="1"/>
    <col min="66" max="1025" width="8.5"/>
  </cols>
  <sheetData>
    <row r="1" spans="1:46">
      <c r="A1" s="73"/>
    </row>
    <row r="2" spans="1:46" ht="36.950000000000003" customHeight="1">
      <c r="L2" s="188" t="s">
        <v>4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2" t="s">
        <v>83</v>
      </c>
    </row>
    <row r="3" spans="1:46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84</v>
      </c>
    </row>
    <row r="4" spans="1:46" ht="24.95" customHeight="1">
      <c r="B4" s="5"/>
      <c r="D4" s="6" t="s">
        <v>85</v>
      </c>
      <c r="L4" s="5"/>
      <c r="M4" s="74" t="s">
        <v>9</v>
      </c>
      <c r="AT4" s="2" t="s">
        <v>2</v>
      </c>
    </row>
    <row r="5" spans="1:46" ht="6.95" customHeight="1">
      <c r="B5" s="5"/>
      <c r="L5" s="5"/>
    </row>
    <row r="6" spans="1:46" ht="12" customHeight="1">
      <c r="B6" s="5"/>
      <c r="D6" s="10" t="s">
        <v>13</v>
      </c>
      <c r="L6" s="5"/>
    </row>
    <row r="7" spans="1:46" ht="16.5" customHeight="1">
      <c r="B7" s="5"/>
      <c r="E7" s="193" t="str">
        <f>'Rekapitulace stavby'!K6</f>
        <v>Rekonstrukce Hrádku - hlavní budova - změna 2019/I</v>
      </c>
      <c r="F7" s="193"/>
      <c r="G7" s="193"/>
      <c r="H7" s="193"/>
      <c r="L7" s="5"/>
    </row>
    <row r="8" spans="1:46" s="17" customFormat="1" ht="12" customHeight="1">
      <c r="A8" s="13"/>
      <c r="B8" s="14"/>
      <c r="C8" s="13"/>
      <c r="D8" s="10" t="s">
        <v>86</v>
      </c>
      <c r="E8" s="13"/>
      <c r="F8" s="13"/>
      <c r="G8" s="13"/>
      <c r="H8" s="13"/>
      <c r="I8" s="13"/>
      <c r="J8" s="13"/>
      <c r="K8" s="13"/>
      <c r="L8" s="24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183" t="s">
        <v>87</v>
      </c>
      <c r="F9" s="183"/>
      <c r="G9" s="183"/>
      <c r="H9" s="183"/>
      <c r="I9" s="13"/>
      <c r="J9" s="13"/>
      <c r="K9" s="13"/>
      <c r="L9" s="24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24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ht="12" customHeight="1">
      <c r="A11" s="13"/>
      <c r="B11" s="14"/>
      <c r="C11" s="13"/>
      <c r="D11" s="10" t="s">
        <v>16</v>
      </c>
      <c r="E11" s="13"/>
      <c r="F11" s="11"/>
      <c r="G11" s="13"/>
      <c r="H11" s="13"/>
      <c r="I11" s="10" t="s">
        <v>17</v>
      </c>
      <c r="J11" s="11"/>
      <c r="K11" s="13"/>
      <c r="L11" s="24"/>
      <c r="M11" s="17"/>
      <c r="N11" s="17"/>
      <c r="O11" s="17"/>
      <c r="P11" s="17"/>
      <c r="Q11" s="17"/>
      <c r="R11" s="17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5" t="str">
        <f>'Rekapitulace stavby'!AN8</f>
        <v>21. 1. 2020</v>
      </c>
      <c r="K12" s="13"/>
      <c r="L12" s="24"/>
      <c r="M12" s="17"/>
      <c r="N12" s="17"/>
      <c r="O12" s="17"/>
      <c r="P12" s="17"/>
      <c r="Q12" s="17"/>
      <c r="R12" s="17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ht="10.9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24"/>
      <c r="M13" s="17"/>
      <c r="N13" s="17"/>
      <c r="O13" s="17"/>
      <c r="P13" s="17"/>
      <c r="Q13" s="17"/>
      <c r="R13" s="17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ht="12" customHeight="1">
      <c r="A14" s="13"/>
      <c r="B14" s="14"/>
      <c r="C14" s="13"/>
      <c r="D14" s="10" t="s">
        <v>25</v>
      </c>
      <c r="E14" s="13"/>
      <c r="F14" s="13"/>
      <c r="G14" s="13"/>
      <c r="H14" s="13"/>
      <c r="I14" s="10" t="s">
        <v>26</v>
      </c>
      <c r="J14" s="11"/>
      <c r="K14" s="13"/>
      <c r="L14" s="24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ht="18" customHeight="1">
      <c r="A15" s="13"/>
      <c r="B15" s="14"/>
      <c r="C15" s="13"/>
      <c r="D15" s="13"/>
      <c r="E15" s="11" t="s">
        <v>27</v>
      </c>
      <c r="F15" s="13"/>
      <c r="G15" s="13"/>
      <c r="H15" s="13"/>
      <c r="I15" s="10" t="s">
        <v>28</v>
      </c>
      <c r="J15" s="11"/>
      <c r="K15" s="13"/>
      <c r="L15" s="24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ht="6.95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24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ht="12" customHeight="1">
      <c r="A17" s="13"/>
      <c r="B17" s="14"/>
      <c r="C17" s="13"/>
      <c r="D17" s="10" t="s">
        <v>29</v>
      </c>
      <c r="E17" s="13"/>
      <c r="F17" s="13"/>
      <c r="G17" s="13"/>
      <c r="H17" s="13"/>
      <c r="I17" s="10" t="s">
        <v>26</v>
      </c>
      <c r="J17" s="11">
        <f>'Rekapitulace stavby'!AN13</f>
        <v>0</v>
      </c>
      <c r="K17" s="13"/>
      <c r="L17" s="24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ht="18" customHeight="1">
      <c r="A18" s="13"/>
      <c r="B18" s="14"/>
      <c r="C18" s="13"/>
      <c r="D18" s="13"/>
      <c r="E18" s="189" t="str">
        <f>'Rekapitulace stavby'!E14</f>
        <v/>
      </c>
      <c r="F18" s="189"/>
      <c r="G18" s="189"/>
      <c r="H18" s="189"/>
      <c r="I18" s="10" t="s">
        <v>28</v>
      </c>
      <c r="J18" s="11">
        <f>'Rekapitulace stavby'!AN14</f>
        <v>0</v>
      </c>
      <c r="K18" s="13"/>
      <c r="L18" s="24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ht="6.95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24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ht="12" customHeight="1">
      <c r="A20" s="13"/>
      <c r="B20" s="14"/>
      <c r="C20" s="13"/>
      <c r="D20" s="10" t="s">
        <v>31</v>
      </c>
      <c r="E20" s="13"/>
      <c r="F20" s="13"/>
      <c r="G20" s="13"/>
      <c r="H20" s="13"/>
      <c r="I20" s="10" t="s">
        <v>26</v>
      </c>
      <c r="J20" s="11" t="str">
        <f>IF('Rekapitulace stavby'!AN16="","",'Rekapitulace stavby'!AN16)</f>
        <v/>
      </c>
      <c r="K20" s="13"/>
      <c r="L20" s="2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ht="18" customHeight="1">
      <c r="A21" s="13"/>
      <c r="B21" s="14"/>
      <c r="C21" s="13"/>
      <c r="D21" s="13"/>
      <c r="E21" s="11" t="str">
        <f>IF('Rekapitulace stavby'!E17="","",'Rekapitulace stavby'!E17)</f>
        <v/>
      </c>
      <c r="F21" s="13"/>
      <c r="G21" s="13"/>
      <c r="H21" s="13"/>
      <c r="I21" s="10" t="s">
        <v>28</v>
      </c>
      <c r="J21" s="11" t="str">
        <f>IF('Rekapitulace stavby'!AN17="","",'Rekapitulace stavby'!AN17)</f>
        <v/>
      </c>
      <c r="K21" s="13"/>
      <c r="L21" s="24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ht="6.95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24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ht="12" customHeight="1">
      <c r="A23" s="13"/>
      <c r="B23" s="14"/>
      <c r="C23" s="13"/>
      <c r="D23" s="10" t="s">
        <v>33</v>
      </c>
      <c r="E23" s="13"/>
      <c r="F23" s="13"/>
      <c r="G23" s="13"/>
      <c r="H23" s="13"/>
      <c r="I23" s="10" t="s">
        <v>26</v>
      </c>
      <c r="J23" s="11" t="str">
        <f>IF('Rekapitulace stavby'!AN19="","",'Rekapitulace stavby'!AN19)</f>
        <v/>
      </c>
      <c r="K23" s="13"/>
      <c r="L23" s="24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ht="18" customHeight="1">
      <c r="A24" s="13"/>
      <c r="B24" s="14"/>
      <c r="C24" s="13"/>
      <c r="D24" s="13"/>
      <c r="E24" s="11" t="str">
        <f>IF('Rekapitulace stavby'!E20="","",'Rekapitulace stavby'!E20)</f>
        <v/>
      </c>
      <c r="F24" s="13"/>
      <c r="G24" s="13"/>
      <c r="H24" s="13"/>
      <c r="I24" s="10" t="s">
        <v>28</v>
      </c>
      <c r="J24" s="11" t="str">
        <f>IF('Rekapitulace stavby'!AN20="","",'Rekapitulace stavby'!AN20)</f>
        <v/>
      </c>
      <c r="K24" s="13"/>
      <c r="L24" s="24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ht="6.95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24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ht="12" customHeight="1">
      <c r="A26" s="13"/>
      <c r="B26" s="14"/>
      <c r="C26" s="13"/>
      <c r="D26" s="10" t="s">
        <v>34</v>
      </c>
      <c r="E26" s="13"/>
      <c r="F26" s="13"/>
      <c r="G26" s="13"/>
      <c r="H26" s="13"/>
      <c r="I26" s="13"/>
      <c r="J26" s="13"/>
      <c r="K26" s="13"/>
      <c r="L26" s="24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9" customFormat="1" ht="107.25" customHeight="1">
      <c r="A27" s="76"/>
      <c r="B27" s="77"/>
      <c r="C27" s="76"/>
      <c r="D27" s="76"/>
      <c r="E27" s="191" t="s">
        <v>88</v>
      </c>
      <c r="F27" s="191"/>
      <c r="G27" s="191"/>
      <c r="H27" s="191"/>
      <c r="I27" s="76"/>
      <c r="J27" s="76"/>
      <c r="K27" s="76"/>
      <c r="L27" s="78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</row>
    <row r="28" spans="1:31" s="17" customFormat="1" ht="6.95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24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ht="6.95" customHeight="1">
      <c r="A29" s="13"/>
      <c r="B29" s="14"/>
      <c r="C29" s="13"/>
      <c r="D29" s="49"/>
      <c r="E29" s="49"/>
      <c r="F29" s="49"/>
      <c r="G29" s="49"/>
      <c r="H29" s="49"/>
      <c r="I29" s="49"/>
      <c r="J29" s="49"/>
      <c r="K29" s="49"/>
      <c r="L29" s="24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ht="25.5" customHeight="1">
      <c r="A30" s="13"/>
      <c r="B30" s="14"/>
      <c r="C30" s="13"/>
      <c r="D30" s="80" t="s">
        <v>35</v>
      </c>
      <c r="E30" s="13"/>
      <c r="F30" s="13"/>
      <c r="G30" s="13"/>
      <c r="H30" s="13"/>
      <c r="I30" s="13"/>
      <c r="J30" s="81">
        <f>ROUND(J126, 2)</f>
        <v>0</v>
      </c>
      <c r="K30" s="13"/>
      <c r="L30" s="24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ht="6.95" customHeight="1">
      <c r="A31" s="13"/>
      <c r="B31" s="14"/>
      <c r="C31" s="13"/>
      <c r="D31" s="49"/>
      <c r="E31" s="49"/>
      <c r="F31" s="49"/>
      <c r="G31" s="49"/>
      <c r="H31" s="49"/>
      <c r="I31" s="49"/>
      <c r="J31" s="49"/>
      <c r="K31" s="49"/>
      <c r="L31" s="24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ht="14.45" customHeight="1">
      <c r="A32" s="13"/>
      <c r="B32" s="14"/>
      <c r="C32" s="13"/>
      <c r="D32" s="13"/>
      <c r="E32" s="13"/>
      <c r="F32" s="82" t="s">
        <v>37</v>
      </c>
      <c r="G32" s="13"/>
      <c r="H32" s="13"/>
      <c r="I32" s="82" t="s">
        <v>36</v>
      </c>
      <c r="J32" s="82" t="s">
        <v>38</v>
      </c>
      <c r="K32" s="13"/>
      <c r="L32" s="24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ht="14.45" customHeight="1">
      <c r="A33" s="13"/>
      <c r="B33" s="14"/>
      <c r="C33" s="13"/>
      <c r="D33" s="83" t="s">
        <v>39</v>
      </c>
      <c r="E33" s="10" t="s">
        <v>40</v>
      </c>
      <c r="F33" s="84">
        <f>ROUND((SUM(BE126:BE454)),  2)</f>
        <v>0</v>
      </c>
      <c r="G33" s="13"/>
      <c r="H33" s="13"/>
      <c r="I33" s="85">
        <v>0.21</v>
      </c>
      <c r="J33" s="84">
        <f>ROUND(((SUM(BE126:BE454))*I33),  2)</f>
        <v>0</v>
      </c>
      <c r="K33" s="13"/>
      <c r="L33" s="24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ht="14.45" customHeight="1">
      <c r="A34" s="13"/>
      <c r="B34" s="14"/>
      <c r="C34" s="13"/>
      <c r="D34" s="13"/>
      <c r="E34" s="10" t="s">
        <v>41</v>
      </c>
      <c r="F34" s="84">
        <f>ROUND((SUM(BF126:BF454)),  2)</f>
        <v>0</v>
      </c>
      <c r="G34" s="13"/>
      <c r="H34" s="13"/>
      <c r="I34" s="85">
        <v>0.15</v>
      </c>
      <c r="J34" s="84">
        <f>ROUND(((SUM(BF126:BF454))*I34),  2)</f>
        <v>0</v>
      </c>
      <c r="K34" s="13"/>
      <c r="L34" s="24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ht="14.45" hidden="1" customHeight="1">
      <c r="A35" s="13"/>
      <c r="B35" s="14"/>
      <c r="C35" s="13"/>
      <c r="D35" s="13"/>
      <c r="E35" s="10" t="s">
        <v>42</v>
      </c>
      <c r="F35" s="84">
        <f>ROUND((SUM(BG126:BG454)),  2)</f>
        <v>0</v>
      </c>
      <c r="G35" s="13"/>
      <c r="H35" s="13"/>
      <c r="I35" s="85">
        <v>0.21</v>
      </c>
      <c r="J35" s="84">
        <f>0</f>
        <v>0</v>
      </c>
      <c r="K35" s="13"/>
      <c r="L35" s="24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ht="14.45" hidden="1" customHeight="1">
      <c r="A36" s="13"/>
      <c r="B36" s="14"/>
      <c r="C36" s="13"/>
      <c r="D36" s="13"/>
      <c r="E36" s="10" t="s">
        <v>43</v>
      </c>
      <c r="F36" s="84">
        <f>ROUND((SUM(BH126:BH454)),  2)</f>
        <v>0</v>
      </c>
      <c r="G36" s="13"/>
      <c r="H36" s="13"/>
      <c r="I36" s="85">
        <v>0.15</v>
      </c>
      <c r="J36" s="84">
        <f>0</f>
        <v>0</v>
      </c>
      <c r="K36" s="13"/>
      <c r="L36" s="24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ht="14.45" hidden="1" customHeight="1">
      <c r="A37" s="13"/>
      <c r="B37" s="14"/>
      <c r="C37" s="13"/>
      <c r="D37" s="13"/>
      <c r="E37" s="10" t="s">
        <v>44</v>
      </c>
      <c r="F37" s="84">
        <f>ROUND((SUM(BI126:BI454)),  2)</f>
        <v>0</v>
      </c>
      <c r="G37" s="13"/>
      <c r="H37" s="13"/>
      <c r="I37" s="85">
        <v>0</v>
      </c>
      <c r="J37" s="84">
        <f>0</f>
        <v>0</v>
      </c>
      <c r="K37" s="13"/>
      <c r="L37" s="24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ht="6.95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24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ht="25.5" customHeight="1">
      <c r="A39" s="13"/>
      <c r="B39" s="14"/>
      <c r="C39" s="86"/>
      <c r="D39" s="87" t="s">
        <v>45</v>
      </c>
      <c r="E39" s="43"/>
      <c r="F39" s="43"/>
      <c r="G39" s="88" t="s">
        <v>46</v>
      </c>
      <c r="H39" s="89" t="s">
        <v>47</v>
      </c>
      <c r="I39" s="43"/>
      <c r="J39" s="90">
        <f>SUM(J30:J37)</f>
        <v>0</v>
      </c>
      <c r="K39" s="91"/>
      <c r="L39" s="24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ht="14.45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24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5" customHeight="1">
      <c r="B41" s="5"/>
      <c r="L41" s="5"/>
    </row>
    <row r="42" spans="1:31" ht="14.45" customHeight="1">
      <c r="B42" s="5"/>
      <c r="L42" s="5"/>
    </row>
    <row r="43" spans="1:31" ht="14.45" customHeight="1">
      <c r="B43" s="5"/>
      <c r="L43" s="5"/>
    </row>
    <row r="44" spans="1:31" ht="14.45" customHeight="1">
      <c r="B44" s="5"/>
      <c r="L44" s="5"/>
    </row>
    <row r="45" spans="1:31" ht="14.45" customHeight="1">
      <c r="B45" s="5"/>
      <c r="L45" s="5"/>
    </row>
    <row r="46" spans="1:31" ht="14.45" customHeight="1">
      <c r="B46" s="5"/>
      <c r="L46" s="5"/>
    </row>
    <row r="47" spans="1:31" ht="14.45" customHeight="1">
      <c r="B47" s="5"/>
      <c r="L47" s="5"/>
    </row>
    <row r="48" spans="1:31" ht="14.45" customHeight="1">
      <c r="B48" s="5"/>
      <c r="L48" s="5"/>
    </row>
    <row r="49" spans="1:31" ht="14.45" customHeight="1">
      <c r="B49" s="5"/>
      <c r="L49" s="5"/>
    </row>
    <row r="50" spans="1:31" s="17" customFormat="1" ht="14.45" customHeight="1">
      <c r="B50" s="24"/>
      <c r="D50" s="25" t="s">
        <v>48</v>
      </c>
      <c r="E50" s="26"/>
      <c r="F50" s="26"/>
      <c r="G50" s="25" t="s">
        <v>49</v>
      </c>
      <c r="H50" s="26"/>
      <c r="I50" s="26"/>
      <c r="J50" s="26"/>
      <c r="K50" s="26"/>
      <c r="L50" s="24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17" customFormat="1" ht="12.75">
      <c r="A61" s="13"/>
      <c r="B61" s="14"/>
      <c r="C61" s="13"/>
      <c r="D61" s="27" t="s">
        <v>50</v>
      </c>
      <c r="E61" s="16"/>
      <c r="F61" s="92" t="s">
        <v>51</v>
      </c>
      <c r="G61" s="27" t="s">
        <v>50</v>
      </c>
      <c r="H61" s="16"/>
      <c r="I61" s="16"/>
      <c r="J61" s="93" t="s">
        <v>51</v>
      </c>
      <c r="K61" s="16"/>
      <c r="L61" s="24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17" customFormat="1" ht="12.75">
      <c r="A65" s="13"/>
      <c r="B65" s="14"/>
      <c r="C65" s="13"/>
      <c r="D65" s="25" t="s">
        <v>52</v>
      </c>
      <c r="E65" s="28"/>
      <c r="F65" s="28"/>
      <c r="G65" s="25" t="s">
        <v>53</v>
      </c>
      <c r="H65" s="28"/>
      <c r="I65" s="28"/>
      <c r="J65" s="28"/>
      <c r="K65" s="28"/>
      <c r="L65" s="24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17" customFormat="1" ht="12.75">
      <c r="A76" s="13"/>
      <c r="B76" s="14"/>
      <c r="C76" s="13"/>
      <c r="D76" s="27" t="s">
        <v>50</v>
      </c>
      <c r="E76" s="16"/>
      <c r="F76" s="92" t="s">
        <v>51</v>
      </c>
      <c r="G76" s="27" t="s">
        <v>50</v>
      </c>
      <c r="H76" s="16"/>
      <c r="I76" s="16"/>
      <c r="J76" s="93" t="s">
        <v>51</v>
      </c>
      <c r="K76" s="16"/>
      <c r="L76" s="24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ht="14.45" customHeight="1">
      <c r="A77" s="13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24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7" customFormat="1" ht="6.95" customHeight="1">
      <c r="A81" s="13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24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ht="24.95" customHeight="1">
      <c r="A82" s="13"/>
      <c r="B82" s="14"/>
      <c r="C82" s="6" t="s">
        <v>89</v>
      </c>
      <c r="D82" s="13"/>
      <c r="E82" s="13"/>
      <c r="F82" s="13"/>
      <c r="G82" s="13"/>
      <c r="H82" s="13"/>
      <c r="I82" s="13"/>
      <c r="J82" s="13"/>
      <c r="K82" s="13"/>
      <c r="L82" s="24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ht="6.95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24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ht="12" customHeight="1">
      <c r="A84" s="13"/>
      <c r="B84" s="14"/>
      <c r="C84" s="10" t="s">
        <v>13</v>
      </c>
      <c r="D84" s="13"/>
      <c r="E84" s="13"/>
      <c r="F84" s="13"/>
      <c r="G84" s="13"/>
      <c r="H84" s="13"/>
      <c r="I84" s="13"/>
      <c r="J84" s="13"/>
      <c r="K84" s="13"/>
      <c r="L84" s="24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ht="16.5" customHeight="1">
      <c r="A85" s="13"/>
      <c r="B85" s="14"/>
      <c r="C85" s="13"/>
      <c r="D85" s="13"/>
      <c r="E85" s="193" t="str">
        <f>E7</f>
        <v>Rekonstrukce Hrádku - hlavní budova - změna 2019/I</v>
      </c>
      <c r="F85" s="193"/>
      <c r="G85" s="193"/>
      <c r="H85" s="193"/>
      <c r="I85" s="13"/>
      <c r="J85" s="13"/>
      <c r="K85" s="13"/>
      <c r="L85" s="24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ht="12" customHeight="1">
      <c r="A86" s="13"/>
      <c r="B86" s="14"/>
      <c r="C86" s="10" t="s">
        <v>86</v>
      </c>
      <c r="D86" s="13"/>
      <c r="E86" s="13"/>
      <c r="F86" s="13"/>
      <c r="G86" s="13"/>
      <c r="H86" s="13"/>
      <c r="I86" s="13"/>
      <c r="J86" s="13"/>
      <c r="K86" s="13"/>
      <c r="L86" s="24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ht="16.5" customHeight="1">
      <c r="A87" s="13"/>
      <c r="B87" s="14"/>
      <c r="C87" s="13"/>
      <c r="D87" s="13"/>
      <c r="E87" s="183" t="str">
        <f>E9</f>
        <v>01 - SO01 - F.1.4.a Zařízení pro vytápění staveb</v>
      </c>
      <c r="F87" s="183"/>
      <c r="G87" s="183"/>
      <c r="H87" s="183"/>
      <c r="I87" s="13"/>
      <c r="J87" s="13"/>
      <c r="K87" s="13"/>
      <c r="L87" s="24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ht="6.95" customHeight="1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24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ht="12" customHeight="1">
      <c r="A89" s="13"/>
      <c r="B89" s="14"/>
      <c r="C89" s="10" t="s">
        <v>19</v>
      </c>
      <c r="D89" s="13"/>
      <c r="E89" s="13"/>
      <c r="F89" s="11" t="str">
        <f>F12</f>
        <v>Varnsdorf č.p. 1726</v>
      </c>
      <c r="G89" s="13"/>
      <c r="H89" s="13"/>
      <c r="I89" s="10" t="s">
        <v>21</v>
      </c>
      <c r="J89" s="75" t="str">
        <f>IF(J12="","",J12)</f>
        <v>21. 1. 2020</v>
      </c>
      <c r="K89" s="13"/>
      <c r="L89" s="24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ht="6.95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24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ht="15.2" customHeight="1">
      <c r="A91" s="13"/>
      <c r="B91" s="14"/>
      <c r="C91" s="10" t="s">
        <v>25</v>
      </c>
      <c r="D91" s="13"/>
      <c r="E91" s="13"/>
      <c r="F91" s="11" t="str">
        <f>E15</f>
        <v>Město Varnsdorf, Nám. E.Beneše 470</v>
      </c>
      <c r="G91" s="13"/>
      <c r="H91" s="13"/>
      <c r="I91" s="10" t="s">
        <v>31</v>
      </c>
      <c r="J91" s="94" t="str">
        <f>E21</f>
        <v/>
      </c>
      <c r="K91" s="13"/>
      <c r="L91" s="24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ht="15.2" customHeight="1">
      <c r="A92" s="13"/>
      <c r="B92" s="14"/>
      <c r="C92" s="10" t="s">
        <v>29</v>
      </c>
      <c r="D92" s="13"/>
      <c r="E92" s="13"/>
      <c r="F92" s="11" t="str">
        <f>IF(E18="","",E18)</f>
        <v/>
      </c>
      <c r="G92" s="13"/>
      <c r="H92" s="13"/>
      <c r="I92" s="10" t="s">
        <v>33</v>
      </c>
      <c r="J92" s="94" t="str">
        <f>E24</f>
        <v/>
      </c>
      <c r="K92" s="13"/>
      <c r="L92" s="24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ht="10.35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24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ht="29.25" customHeight="1">
      <c r="A94" s="13"/>
      <c r="B94" s="14"/>
      <c r="C94" s="95" t="s">
        <v>90</v>
      </c>
      <c r="D94" s="86"/>
      <c r="E94" s="86"/>
      <c r="F94" s="86"/>
      <c r="G94" s="86"/>
      <c r="H94" s="86"/>
      <c r="I94" s="86"/>
      <c r="J94" s="96" t="s">
        <v>91</v>
      </c>
      <c r="K94" s="86"/>
      <c r="L94" s="24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ht="10.35" customHeight="1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24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ht="22.9" customHeight="1">
      <c r="A96" s="13"/>
      <c r="B96" s="14"/>
      <c r="C96" s="97" t="s">
        <v>92</v>
      </c>
      <c r="D96" s="13"/>
      <c r="E96" s="13"/>
      <c r="F96" s="13"/>
      <c r="G96" s="13"/>
      <c r="H96" s="13"/>
      <c r="I96" s="13"/>
      <c r="J96" s="81">
        <f>J126</f>
        <v>0</v>
      </c>
      <c r="K96" s="13"/>
      <c r="L96" s="24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2" t="s">
        <v>93</v>
      </c>
    </row>
    <row r="97" spans="1:31" s="98" customFormat="1" ht="24.95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J127</f>
        <v>0</v>
      </c>
      <c r="L97" s="99"/>
    </row>
    <row r="98" spans="1:31" s="103" customFormat="1" ht="19.899999999999999" customHeight="1">
      <c r="B98" s="104"/>
      <c r="D98" s="105" t="s">
        <v>95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1:31" s="103" customFormat="1" ht="19.899999999999999" customHeight="1">
      <c r="B99" s="104"/>
      <c r="D99" s="105" t="s">
        <v>96</v>
      </c>
      <c r="E99" s="106"/>
      <c r="F99" s="106"/>
      <c r="G99" s="106"/>
      <c r="H99" s="106"/>
      <c r="I99" s="106"/>
      <c r="J99" s="107">
        <f>J184</f>
        <v>0</v>
      </c>
      <c r="L99" s="104"/>
    </row>
    <row r="100" spans="1:31" s="103" customFormat="1" ht="19.899999999999999" customHeight="1">
      <c r="B100" s="104"/>
      <c r="D100" s="105" t="s">
        <v>97</v>
      </c>
      <c r="E100" s="106"/>
      <c r="F100" s="106"/>
      <c r="G100" s="106"/>
      <c r="H100" s="106"/>
      <c r="I100" s="106"/>
      <c r="J100" s="107">
        <f>J220</f>
        <v>0</v>
      </c>
      <c r="L100" s="104"/>
    </row>
    <row r="101" spans="1:31" s="103" customFormat="1" ht="19.899999999999999" customHeight="1">
      <c r="B101" s="104"/>
      <c r="D101" s="105" t="s">
        <v>98</v>
      </c>
      <c r="E101" s="106"/>
      <c r="F101" s="106"/>
      <c r="G101" s="106"/>
      <c r="H101" s="106"/>
      <c r="I101" s="106"/>
      <c r="J101" s="107">
        <f>J245</f>
        <v>0</v>
      </c>
      <c r="L101" s="104"/>
    </row>
    <row r="102" spans="1:31" s="103" customFormat="1" ht="19.899999999999999" customHeight="1">
      <c r="B102" s="104"/>
      <c r="D102" s="105" t="s">
        <v>99</v>
      </c>
      <c r="E102" s="106"/>
      <c r="F102" s="106"/>
      <c r="G102" s="106"/>
      <c r="H102" s="106"/>
      <c r="I102" s="106"/>
      <c r="J102" s="107">
        <f>J298</f>
        <v>0</v>
      </c>
      <c r="L102" s="104"/>
    </row>
    <row r="103" spans="1:31" s="103" customFormat="1" ht="19.899999999999999" customHeight="1">
      <c r="B103" s="104"/>
      <c r="D103" s="105" t="s">
        <v>100</v>
      </c>
      <c r="E103" s="106"/>
      <c r="F103" s="106"/>
      <c r="G103" s="106"/>
      <c r="H103" s="106"/>
      <c r="I103" s="106"/>
      <c r="J103" s="107">
        <f>J372</f>
        <v>0</v>
      </c>
      <c r="L103" s="104"/>
    </row>
    <row r="104" spans="1:31" s="103" customFormat="1" ht="19.899999999999999" customHeight="1">
      <c r="B104" s="104"/>
      <c r="D104" s="105" t="s">
        <v>101</v>
      </c>
      <c r="E104" s="106"/>
      <c r="F104" s="106"/>
      <c r="G104" s="106"/>
      <c r="H104" s="106"/>
      <c r="I104" s="106"/>
      <c r="J104" s="107">
        <f>J437</f>
        <v>0</v>
      </c>
      <c r="L104" s="104"/>
    </row>
    <row r="105" spans="1:31" s="98" customFormat="1" ht="24.95" customHeight="1">
      <c r="B105" s="99"/>
      <c r="D105" s="100" t="s">
        <v>102</v>
      </c>
      <c r="E105" s="101"/>
      <c r="F105" s="101"/>
      <c r="G105" s="101"/>
      <c r="H105" s="101"/>
      <c r="I105" s="101"/>
      <c r="J105" s="102">
        <f>J450</f>
        <v>0</v>
      </c>
      <c r="L105" s="99"/>
    </row>
    <row r="106" spans="1:31" s="103" customFormat="1" ht="19.899999999999999" customHeight="1">
      <c r="B106" s="104"/>
      <c r="D106" s="105" t="s">
        <v>103</v>
      </c>
      <c r="E106" s="106"/>
      <c r="F106" s="106"/>
      <c r="G106" s="106"/>
      <c r="H106" s="106"/>
      <c r="I106" s="106"/>
      <c r="J106" s="107">
        <f>J451</f>
        <v>0</v>
      </c>
      <c r="L106" s="104"/>
    </row>
    <row r="107" spans="1:31" s="17" customFormat="1" ht="21.95" customHeight="1">
      <c r="A107" s="13"/>
      <c r="B107" s="14"/>
      <c r="C107" s="13"/>
      <c r="D107" s="13"/>
      <c r="E107" s="13"/>
      <c r="F107" s="13"/>
      <c r="G107" s="13"/>
      <c r="H107" s="13"/>
      <c r="I107" s="13"/>
      <c r="J107" s="13"/>
      <c r="K107" s="13"/>
      <c r="L107" s="24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pans="1:31" ht="6.95" customHeight="1">
      <c r="A108" s="13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24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12" spans="1:31" s="17" customFormat="1" ht="6.95" customHeight="1">
      <c r="A112" s="13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24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3" ht="24.95" customHeight="1">
      <c r="A113" s="13"/>
      <c r="B113" s="14"/>
      <c r="C113" s="6" t="s">
        <v>104</v>
      </c>
      <c r="D113" s="13"/>
      <c r="E113" s="13"/>
      <c r="F113" s="13"/>
      <c r="G113" s="13"/>
      <c r="H113" s="13"/>
      <c r="I113" s="13"/>
      <c r="J113" s="13"/>
      <c r="K113" s="13"/>
      <c r="L113" s="24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3" ht="6.95" customHeight="1">
      <c r="A114" s="13"/>
      <c r="B114" s="14"/>
      <c r="C114" s="13"/>
      <c r="D114" s="13"/>
      <c r="E114" s="13"/>
      <c r="F114" s="13"/>
      <c r="G114" s="13"/>
      <c r="H114" s="13"/>
      <c r="I114" s="13"/>
      <c r="J114" s="13"/>
      <c r="K114" s="13"/>
      <c r="L114" s="24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3" ht="12" customHeight="1">
      <c r="A115" s="13"/>
      <c r="B115" s="14"/>
      <c r="C115" s="10" t="s">
        <v>13</v>
      </c>
      <c r="D115" s="13"/>
      <c r="E115" s="13"/>
      <c r="F115" s="13"/>
      <c r="G115" s="13"/>
      <c r="H115" s="13"/>
      <c r="I115" s="13"/>
      <c r="J115" s="13"/>
      <c r="K115" s="13"/>
      <c r="L115" s="24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3" ht="16.5" customHeight="1">
      <c r="A116" s="13"/>
      <c r="B116" s="14"/>
      <c r="C116" s="13"/>
      <c r="D116" s="13"/>
      <c r="E116" s="193" t="str">
        <f>E7</f>
        <v>Rekonstrukce Hrádku - hlavní budova - změna 2019/I</v>
      </c>
      <c r="F116" s="193"/>
      <c r="G116" s="193"/>
      <c r="H116" s="193"/>
      <c r="I116" s="13"/>
      <c r="J116" s="13"/>
      <c r="K116" s="13"/>
      <c r="L116" s="24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3" ht="12" customHeight="1">
      <c r="A117" s="13"/>
      <c r="B117" s="14"/>
      <c r="C117" s="10" t="s">
        <v>86</v>
      </c>
      <c r="D117" s="13"/>
      <c r="E117" s="13"/>
      <c r="F117" s="13"/>
      <c r="G117" s="13"/>
      <c r="H117" s="13"/>
      <c r="I117" s="13"/>
      <c r="J117" s="13"/>
      <c r="K117" s="13"/>
      <c r="L117" s="24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3" ht="16.5" customHeight="1">
      <c r="A118" s="13"/>
      <c r="B118" s="14"/>
      <c r="C118" s="13"/>
      <c r="D118" s="13"/>
      <c r="E118" s="183" t="str">
        <f>E9</f>
        <v>01 - SO01 - F.1.4.a Zařízení pro vytápění staveb</v>
      </c>
      <c r="F118" s="183"/>
      <c r="G118" s="183"/>
      <c r="H118" s="183"/>
      <c r="I118" s="13"/>
      <c r="J118" s="13"/>
      <c r="K118" s="13"/>
      <c r="L118" s="24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3" ht="6.95" customHeight="1">
      <c r="A119" s="13"/>
      <c r="B119" s="14"/>
      <c r="C119" s="13"/>
      <c r="D119" s="13"/>
      <c r="E119" s="13"/>
      <c r="F119" s="13"/>
      <c r="G119" s="13"/>
      <c r="H119" s="13"/>
      <c r="I119" s="13"/>
      <c r="J119" s="13"/>
      <c r="K119" s="13"/>
      <c r="L119" s="24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3" ht="12" customHeight="1">
      <c r="A120" s="13"/>
      <c r="B120" s="14"/>
      <c r="C120" s="10" t="s">
        <v>19</v>
      </c>
      <c r="D120" s="13"/>
      <c r="E120" s="13"/>
      <c r="F120" s="11" t="str">
        <f>F12</f>
        <v>Varnsdorf č.p. 1726</v>
      </c>
      <c r="G120" s="13"/>
      <c r="H120" s="13"/>
      <c r="I120" s="10" t="s">
        <v>21</v>
      </c>
      <c r="J120" s="75" t="str">
        <f>IF(J12="","",J12)</f>
        <v>21. 1. 2020</v>
      </c>
      <c r="K120" s="13"/>
      <c r="L120" s="24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3" ht="6.95" customHeight="1">
      <c r="A121" s="13"/>
      <c r="B121" s="14"/>
      <c r="C121" s="13"/>
      <c r="D121" s="13"/>
      <c r="E121" s="13"/>
      <c r="F121" s="13"/>
      <c r="G121" s="13"/>
      <c r="H121" s="13"/>
      <c r="I121" s="13"/>
      <c r="J121" s="13"/>
      <c r="K121" s="13"/>
      <c r="L121" s="24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63" ht="15.2" customHeight="1">
      <c r="A122" s="13"/>
      <c r="B122" s="14"/>
      <c r="C122" s="10" t="s">
        <v>25</v>
      </c>
      <c r="D122" s="13"/>
      <c r="E122" s="13"/>
      <c r="F122" s="11" t="str">
        <f>E15</f>
        <v>Město Varnsdorf, Nám. E.Beneše 470</v>
      </c>
      <c r="G122" s="13"/>
      <c r="H122" s="13"/>
      <c r="I122" s="10" t="s">
        <v>31</v>
      </c>
      <c r="J122" s="94" t="str">
        <f>E21</f>
        <v/>
      </c>
      <c r="K122" s="13"/>
      <c r="L122" s="24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63" ht="15.2" customHeight="1">
      <c r="A123" s="13"/>
      <c r="B123" s="14"/>
      <c r="C123" s="10" t="s">
        <v>29</v>
      </c>
      <c r="D123" s="13"/>
      <c r="E123" s="13"/>
      <c r="F123" s="11" t="str">
        <f>IF(E18="","",E18)</f>
        <v/>
      </c>
      <c r="G123" s="13"/>
      <c r="H123" s="13"/>
      <c r="I123" s="10" t="s">
        <v>33</v>
      </c>
      <c r="J123" s="94" t="str">
        <f>E24</f>
        <v/>
      </c>
      <c r="K123" s="13"/>
      <c r="L123" s="24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</row>
    <row r="124" spans="1:63" ht="10.35" customHeight="1">
      <c r="A124" s="13"/>
      <c r="B124" s="14"/>
      <c r="C124" s="13"/>
      <c r="D124" s="13"/>
      <c r="E124" s="13"/>
      <c r="F124" s="13"/>
      <c r="G124" s="13"/>
      <c r="H124" s="13"/>
      <c r="I124" s="13"/>
      <c r="J124" s="13"/>
      <c r="K124" s="13"/>
      <c r="L124" s="24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63" s="114" customFormat="1" ht="29.25" customHeight="1">
      <c r="A125" s="108"/>
      <c r="B125" s="109"/>
      <c r="C125" s="110" t="s">
        <v>105</v>
      </c>
      <c r="D125" s="111" t="s">
        <v>60</v>
      </c>
      <c r="E125" s="111" t="s">
        <v>56</v>
      </c>
      <c r="F125" s="111" t="s">
        <v>57</v>
      </c>
      <c r="G125" s="111" t="s">
        <v>106</v>
      </c>
      <c r="H125" s="111" t="s">
        <v>107</v>
      </c>
      <c r="I125" s="111" t="s">
        <v>108</v>
      </c>
      <c r="J125" s="111" t="s">
        <v>91</v>
      </c>
      <c r="K125" s="112" t="s">
        <v>109</v>
      </c>
      <c r="L125" s="113"/>
      <c r="M125" s="45"/>
      <c r="N125" s="46" t="s">
        <v>39</v>
      </c>
      <c r="O125" s="46" t="s">
        <v>110</v>
      </c>
      <c r="P125" s="46" t="s">
        <v>111</v>
      </c>
      <c r="Q125" s="46" t="s">
        <v>112</v>
      </c>
      <c r="R125" s="46" t="s">
        <v>113</v>
      </c>
      <c r="S125" s="46" t="s">
        <v>114</v>
      </c>
      <c r="T125" s="47" t="s">
        <v>115</v>
      </c>
      <c r="U125" s="108"/>
      <c r="V125" s="108"/>
      <c r="W125" s="108"/>
      <c r="X125" s="108"/>
      <c r="Y125" s="108"/>
      <c r="Z125" s="108"/>
      <c r="AA125" s="108"/>
      <c r="AB125" s="108"/>
      <c r="AC125" s="108"/>
      <c r="AD125" s="108"/>
      <c r="AE125" s="108"/>
    </row>
    <row r="126" spans="1:63" s="17" customFormat="1" ht="22.9" customHeight="1">
      <c r="A126" s="13"/>
      <c r="B126" s="14"/>
      <c r="C126" s="53" t="s">
        <v>116</v>
      </c>
      <c r="D126" s="13"/>
      <c r="E126" s="13"/>
      <c r="F126" s="13"/>
      <c r="G126" s="13"/>
      <c r="H126" s="13"/>
      <c r="I126" s="13"/>
      <c r="J126" s="115">
        <f>BK126</f>
        <v>0</v>
      </c>
      <c r="K126" s="13"/>
      <c r="L126" s="14"/>
      <c r="M126" s="48"/>
      <c r="N126" s="39"/>
      <c r="O126" s="49"/>
      <c r="P126" s="116">
        <f>P127+P450</f>
        <v>253.33190500000001</v>
      </c>
      <c r="Q126" s="49"/>
      <c r="R126" s="116">
        <f>R127+R450</f>
        <v>1.9686299999999999</v>
      </c>
      <c r="S126" s="49"/>
      <c r="T126" s="117">
        <f>T127+T450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" t="s">
        <v>74</v>
      </c>
      <c r="AU126" s="2" t="s">
        <v>93</v>
      </c>
      <c r="BK126" s="118">
        <f>BK127+BK450</f>
        <v>0</v>
      </c>
    </row>
    <row r="127" spans="1:63" s="119" customFormat="1" ht="25.9" customHeight="1">
      <c r="B127" s="120"/>
      <c r="D127" s="121" t="s">
        <v>74</v>
      </c>
      <c r="E127" s="122" t="s">
        <v>117</v>
      </c>
      <c r="F127" s="122" t="s">
        <v>118</v>
      </c>
      <c r="J127" s="123">
        <f>BK127</f>
        <v>0</v>
      </c>
      <c r="L127" s="120"/>
      <c r="M127" s="124"/>
      <c r="N127" s="125"/>
      <c r="O127" s="125"/>
      <c r="P127" s="126">
        <f>P128+P184+P220+P245+P298+P372+P437</f>
        <v>253.33190500000001</v>
      </c>
      <c r="Q127" s="125"/>
      <c r="R127" s="126">
        <f>R128+R184+R220+R245+R298+R372+R437</f>
        <v>1.9686299999999999</v>
      </c>
      <c r="S127" s="125"/>
      <c r="T127" s="127">
        <f>T128+T184+T220+T245+T298+T372+T437</f>
        <v>0</v>
      </c>
      <c r="AR127" s="121" t="s">
        <v>84</v>
      </c>
      <c r="AT127" s="128" t="s">
        <v>74</v>
      </c>
      <c r="AU127" s="128" t="s">
        <v>75</v>
      </c>
      <c r="AY127" s="121" t="s">
        <v>119</v>
      </c>
      <c r="BK127" s="129">
        <f>BK128+BK184+BK220+BK245+BK298+BK372+BK437</f>
        <v>0</v>
      </c>
    </row>
    <row r="128" spans="1:63" ht="22.9" customHeight="1">
      <c r="A128" s="119"/>
      <c r="B128" s="120"/>
      <c r="C128" s="119"/>
      <c r="D128" s="121" t="s">
        <v>74</v>
      </c>
      <c r="E128" s="130" t="s">
        <v>120</v>
      </c>
      <c r="F128" s="130" t="s">
        <v>121</v>
      </c>
      <c r="G128" s="119"/>
      <c r="H128" s="119"/>
      <c r="I128" s="119"/>
      <c r="J128" s="131">
        <f>BK128</f>
        <v>0</v>
      </c>
      <c r="K128" s="119"/>
      <c r="L128" s="120"/>
      <c r="M128" s="124"/>
      <c r="N128" s="125"/>
      <c r="O128" s="125"/>
      <c r="P128" s="126">
        <f>SUM(P129:P183)</f>
        <v>38.732852000000001</v>
      </c>
      <c r="Q128" s="125"/>
      <c r="R128" s="126">
        <f>SUM(R129:R183)</f>
        <v>9.1630000000000003E-2</v>
      </c>
      <c r="S128" s="125"/>
      <c r="T128" s="127">
        <f>SUM(T129:T183)</f>
        <v>0</v>
      </c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R128" s="121" t="s">
        <v>84</v>
      </c>
      <c r="AT128" s="128" t="s">
        <v>74</v>
      </c>
      <c r="AU128" s="128" t="s">
        <v>18</v>
      </c>
      <c r="AY128" s="121" t="s">
        <v>119</v>
      </c>
      <c r="BK128" s="129">
        <f>SUM(BK129:BK183)</f>
        <v>0</v>
      </c>
    </row>
    <row r="129" spans="1:65" s="17" customFormat="1" ht="24">
      <c r="A129" s="13"/>
      <c r="B129" s="132"/>
      <c r="C129" s="133" t="s">
        <v>18</v>
      </c>
      <c r="D129" s="133" t="s">
        <v>122</v>
      </c>
      <c r="E129" s="134" t="s">
        <v>123</v>
      </c>
      <c r="F129" s="135" t="s">
        <v>124</v>
      </c>
      <c r="G129" s="136" t="s">
        <v>125</v>
      </c>
      <c r="H129" s="137">
        <v>1</v>
      </c>
      <c r="I129" s="138"/>
      <c r="J129" s="138">
        <f>ROUND(I129*H129,2)</f>
        <v>0</v>
      </c>
      <c r="K129" s="135" t="s">
        <v>126</v>
      </c>
      <c r="L129" s="14"/>
      <c r="M129" s="139"/>
      <c r="N129" s="140" t="s">
        <v>40</v>
      </c>
      <c r="O129" s="141">
        <v>0.29099999999999998</v>
      </c>
      <c r="P129" s="141">
        <f>O129*H129</f>
        <v>0.29099999999999998</v>
      </c>
      <c r="Q129" s="141">
        <v>3.6000000000000002E-4</v>
      </c>
      <c r="R129" s="141">
        <f>Q129*H129</f>
        <v>3.6000000000000002E-4</v>
      </c>
      <c r="S129" s="141">
        <v>0</v>
      </c>
      <c r="T129" s="142">
        <f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3" t="s">
        <v>127</v>
      </c>
      <c r="AT129" s="143" t="s">
        <v>122</v>
      </c>
      <c r="AU129" s="143" t="s">
        <v>84</v>
      </c>
      <c r="AY129" s="2" t="s">
        <v>119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2" t="s">
        <v>18</v>
      </c>
      <c r="BK129" s="144">
        <f>ROUND(I129*H129,2)</f>
        <v>0</v>
      </c>
      <c r="BL129" s="2" t="s">
        <v>127</v>
      </c>
      <c r="BM129" s="143" t="s">
        <v>128</v>
      </c>
    </row>
    <row r="130" spans="1:65" ht="27">
      <c r="A130" s="13"/>
      <c r="B130" s="14"/>
      <c r="C130" s="13"/>
      <c r="D130" s="145" t="s">
        <v>129</v>
      </c>
      <c r="E130" s="13"/>
      <c r="F130" s="146" t="s">
        <v>130</v>
      </c>
      <c r="G130" s="13"/>
      <c r="H130" s="13"/>
      <c r="I130" s="13"/>
      <c r="J130" s="13"/>
      <c r="K130" s="13"/>
      <c r="L130" s="14"/>
      <c r="M130" s="147"/>
      <c r="N130" s="148"/>
      <c r="O130" s="41"/>
      <c r="P130" s="41"/>
      <c r="Q130" s="41"/>
      <c r="R130" s="41"/>
      <c r="S130" s="41"/>
      <c r="T130" s="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" t="s">
        <v>129</v>
      </c>
      <c r="AU130" s="2" t="s">
        <v>84</v>
      </c>
    </row>
    <row r="131" spans="1:65" s="149" customFormat="1">
      <c r="B131" s="150"/>
      <c r="D131" s="145" t="s">
        <v>131</v>
      </c>
      <c r="E131" s="151"/>
      <c r="F131" s="152" t="s">
        <v>18</v>
      </c>
      <c r="H131" s="153">
        <v>1</v>
      </c>
      <c r="L131" s="150"/>
      <c r="M131" s="154"/>
      <c r="N131" s="155"/>
      <c r="O131" s="155"/>
      <c r="P131" s="155"/>
      <c r="Q131" s="155"/>
      <c r="R131" s="155"/>
      <c r="S131" s="155"/>
      <c r="T131" s="156"/>
      <c r="AT131" s="151" t="s">
        <v>131</v>
      </c>
      <c r="AU131" s="151" t="s">
        <v>84</v>
      </c>
      <c r="AV131" s="149" t="s">
        <v>84</v>
      </c>
      <c r="AW131" s="149" t="s">
        <v>32</v>
      </c>
      <c r="AX131" s="149" t="s">
        <v>18</v>
      </c>
      <c r="AY131" s="151" t="s">
        <v>119</v>
      </c>
    </row>
    <row r="132" spans="1:65" s="17" customFormat="1" ht="24">
      <c r="A132" s="13"/>
      <c r="B132" s="132"/>
      <c r="C132" s="157" t="s">
        <v>84</v>
      </c>
      <c r="D132" s="157" t="s">
        <v>132</v>
      </c>
      <c r="E132" s="158" t="s">
        <v>133</v>
      </c>
      <c r="F132" s="159" t="s">
        <v>134</v>
      </c>
      <c r="G132" s="160" t="s">
        <v>125</v>
      </c>
      <c r="H132" s="161">
        <v>1</v>
      </c>
      <c r="I132" s="162"/>
      <c r="J132" s="162">
        <f>ROUND(I132*H132,2)</f>
        <v>0</v>
      </c>
      <c r="K132" s="159" t="s">
        <v>126</v>
      </c>
      <c r="L132" s="163"/>
      <c r="M132" s="164"/>
      <c r="N132" s="165" t="s">
        <v>40</v>
      </c>
      <c r="O132" s="141">
        <v>0</v>
      </c>
      <c r="P132" s="141">
        <f>O132*H132</f>
        <v>0</v>
      </c>
      <c r="Q132" s="141">
        <v>3.5000000000000001E-3</v>
      </c>
      <c r="R132" s="141">
        <f>Q132*H132</f>
        <v>3.5000000000000001E-3</v>
      </c>
      <c r="S132" s="141">
        <v>0</v>
      </c>
      <c r="T132" s="142">
        <f>S132*H132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43" t="s">
        <v>135</v>
      </c>
      <c r="AT132" s="143" t="s">
        <v>132</v>
      </c>
      <c r="AU132" s="143" t="s">
        <v>84</v>
      </c>
      <c r="AY132" s="2" t="s">
        <v>119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2" t="s">
        <v>18</v>
      </c>
      <c r="BK132" s="144">
        <f>ROUND(I132*H132,2)</f>
        <v>0</v>
      </c>
      <c r="BL132" s="2" t="s">
        <v>127</v>
      </c>
      <c r="BM132" s="143" t="s">
        <v>136</v>
      </c>
    </row>
    <row r="133" spans="1:65">
      <c r="A133" s="13"/>
      <c r="B133" s="14"/>
      <c r="C133" s="13"/>
      <c r="D133" s="145" t="s">
        <v>129</v>
      </c>
      <c r="E133" s="13"/>
      <c r="F133" s="146" t="s">
        <v>134</v>
      </c>
      <c r="G133" s="13"/>
      <c r="H133" s="13"/>
      <c r="I133" s="13"/>
      <c r="J133" s="13"/>
      <c r="K133" s="13"/>
      <c r="L133" s="14"/>
      <c r="M133" s="147"/>
      <c r="N133" s="148"/>
      <c r="O133" s="41"/>
      <c r="P133" s="41"/>
      <c r="Q133" s="41"/>
      <c r="R133" s="41"/>
      <c r="S133" s="41"/>
      <c r="T133" s="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" t="s">
        <v>129</v>
      </c>
      <c r="AU133" s="2" t="s">
        <v>84</v>
      </c>
    </row>
    <row r="134" spans="1:65" s="149" customFormat="1">
      <c r="B134" s="150"/>
      <c r="D134" s="145" t="s">
        <v>131</v>
      </c>
      <c r="E134" s="151"/>
      <c r="F134" s="152" t="s">
        <v>18</v>
      </c>
      <c r="H134" s="153">
        <v>1</v>
      </c>
      <c r="L134" s="150"/>
      <c r="M134" s="154"/>
      <c r="N134" s="155"/>
      <c r="O134" s="155"/>
      <c r="P134" s="155"/>
      <c r="Q134" s="155"/>
      <c r="R134" s="155"/>
      <c r="S134" s="155"/>
      <c r="T134" s="156"/>
      <c r="AT134" s="151" t="s">
        <v>131</v>
      </c>
      <c r="AU134" s="151" t="s">
        <v>84</v>
      </c>
      <c r="AV134" s="149" t="s">
        <v>84</v>
      </c>
      <c r="AW134" s="149" t="s">
        <v>32</v>
      </c>
      <c r="AX134" s="149" t="s">
        <v>18</v>
      </c>
      <c r="AY134" s="151" t="s">
        <v>119</v>
      </c>
    </row>
    <row r="135" spans="1:65" s="17" customFormat="1" ht="24">
      <c r="A135" s="13"/>
      <c r="B135" s="132"/>
      <c r="C135" s="133" t="s">
        <v>137</v>
      </c>
      <c r="D135" s="133" t="s">
        <v>122</v>
      </c>
      <c r="E135" s="134" t="s">
        <v>138</v>
      </c>
      <c r="F135" s="135" t="s">
        <v>139</v>
      </c>
      <c r="G135" s="136" t="s">
        <v>140</v>
      </c>
      <c r="H135" s="137">
        <v>255</v>
      </c>
      <c r="I135" s="138"/>
      <c r="J135" s="138">
        <f>ROUND(I135*H135,2)</f>
        <v>0</v>
      </c>
      <c r="K135" s="135" t="s">
        <v>126</v>
      </c>
      <c r="L135" s="14"/>
      <c r="M135" s="139"/>
      <c r="N135" s="140" t="s">
        <v>40</v>
      </c>
      <c r="O135" s="141">
        <v>0.106</v>
      </c>
      <c r="P135" s="141">
        <f>O135*H135</f>
        <v>27.029999999999998</v>
      </c>
      <c r="Q135" s="141">
        <v>6.0000000000000002E-5</v>
      </c>
      <c r="R135" s="141">
        <f>Q135*H135</f>
        <v>1.5300000000000001E-2</v>
      </c>
      <c r="S135" s="141">
        <v>0</v>
      </c>
      <c r="T135" s="142">
        <f>S135*H135</f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3" t="s">
        <v>127</v>
      </c>
      <c r="AT135" s="143" t="s">
        <v>122</v>
      </c>
      <c r="AU135" s="143" t="s">
        <v>84</v>
      </c>
      <c r="AY135" s="2" t="s">
        <v>119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2" t="s">
        <v>18</v>
      </c>
      <c r="BK135" s="144">
        <f>ROUND(I135*H135,2)</f>
        <v>0</v>
      </c>
      <c r="BL135" s="2" t="s">
        <v>127</v>
      </c>
      <c r="BM135" s="143" t="s">
        <v>141</v>
      </c>
    </row>
    <row r="136" spans="1:65" ht="36">
      <c r="A136" s="13"/>
      <c r="B136" s="14"/>
      <c r="C136" s="13"/>
      <c r="D136" s="145" t="s">
        <v>129</v>
      </c>
      <c r="E136" s="13"/>
      <c r="F136" s="146" t="s">
        <v>142</v>
      </c>
      <c r="G136" s="13"/>
      <c r="H136" s="13"/>
      <c r="I136" s="13"/>
      <c r="J136" s="13"/>
      <c r="K136" s="13"/>
      <c r="L136" s="14"/>
      <c r="M136" s="147"/>
      <c r="N136" s="148"/>
      <c r="O136" s="41"/>
      <c r="P136" s="41"/>
      <c r="Q136" s="41"/>
      <c r="R136" s="41"/>
      <c r="S136" s="41"/>
      <c r="T136" s="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" t="s">
        <v>129</v>
      </c>
      <c r="AU136" s="2" t="s">
        <v>84</v>
      </c>
    </row>
    <row r="137" spans="1:65" s="149" customFormat="1">
      <c r="B137" s="150"/>
      <c r="D137" s="145" t="s">
        <v>131</v>
      </c>
      <c r="E137" s="151"/>
      <c r="F137" s="152" t="s">
        <v>143</v>
      </c>
      <c r="H137" s="153">
        <v>255</v>
      </c>
      <c r="L137" s="150"/>
      <c r="M137" s="154"/>
      <c r="N137" s="155"/>
      <c r="O137" s="155"/>
      <c r="P137" s="155"/>
      <c r="Q137" s="155"/>
      <c r="R137" s="155"/>
      <c r="S137" s="155"/>
      <c r="T137" s="156"/>
      <c r="AT137" s="151" t="s">
        <v>131</v>
      </c>
      <c r="AU137" s="151" t="s">
        <v>84</v>
      </c>
      <c r="AV137" s="149" t="s">
        <v>84</v>
      </c>
      <c r="AW137" s="149" t="s">
        <v>32</v>
      </c>
      <c r="AX137" s="149" t="s">
        <v>18</v>
      </c>
      <c r="AY137" s="151" t="s">
        <v>119</v>
      </c>
    </row>
    <row r="138" spans="1:65" s="17" customFormat="1" ht="24">
      <c r="A138" s="13"/>
      <c r="B138" s="132"/>
      <c r="C138" s="157" t="s">
        <v>144</v>
      </c>
      <c r="D138" s="157" t="s">
        <v>132</v>
      </c>
      <c r="E138" s="158" t="s">
        <v>145</v>
      </c>
      <c r="F138" s="159" t="s">
        <v>146</v>
      </c>
      <c r="G138" s="160" t="s">
        <v>140</v>
      </c>
      <c r="H138" s="161">
        <v>65</v>
      </c>
      <c r="I138" s="162"/>
      <c r="J138" s="162">
        <f>ROUND(I138*H138,2)</f>
        <v>0</v>
      </c>
      <c r="K138" s="159"/>
      <c r="L138" s="163"/>
      <c r="M138" s="164"/>
      <c r="N138" s="165" t="s">
        <v>40</v>
      </c>
      <c r="O138" s="141">
        <v>0</v>
      </c>
      <c r="P138" s="141">
        <f>O138*H138</f>
        <v>0</v>
      </c>
      <c r="Q138" s="141">
        <v>6.9999999999999994E-5</v>
      </c>
      <c r="R138" s="141">
        <f>Q138*H138</f>
        <v>4.5499999999999994E-3</v>
      </c>
      <c r="S138" s="141">
        <v>0</v>
      </c>
      <c r="T138" s="142">
        <f>S138*H138</f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3" t="s">
        <v>135</v>
      </c>
      <c r="AT138" s="143" t="s">
        <v>132</v>
      </c>
      <c r="AU138" s="143" t="s">
        <v>84</v>
      </c>
      <c r="AY138" s="2" t="s">
        <v>119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2" t="s">
        <v>18</v>
      </c>
      <c r="BK138" s="144">
        <f>ROUND(I138*H138,2)</f>
        <v>0</v>
      </c>
      <c r="BL138" s="2" t="s">
        <v>127</v>
      </c>
      <c r="BM138" s="143" t="s">
        <v>147</v>
      </c>
    </row>
    <row r="139" spans="1:65" ht="18">
      <c r="A139" s="13"/>
      <c r="B139" s="14"/>
      <c r="C139" s="13"/>
      <c r="D139" s="145" t="s">
        <v>129</v>
      </c>
      <c r="E139" s="13"/>
      <c r="F139" s="146" t="s">
        <v>146</v>
      </c>
      <c r="G139" s="13"/>
      <c r="H139" s="13"/>
      <c r="I139" s="13"/>
      <c r="J139" s="13"/>
      <c r="K139" s="13"/>
      <c r="L139" s="14"/>
      <c r="M139" s="147"/>
      <c r="N139" s="148"/>
      <c r="O139" s="41"/>
      <c r="P139" s="41"/>
      <c r="Q139" s="41"/>
      <c r="R139" s="41"/>
      <c r="S139" s="41"/>
      <c r="T139" s="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" t="s">
        <v>129</v>
      </c>
      <c r="AU139" s="2" t="s">
        <v>84</v>
      </c>
    </row>
    <row r="140" spans="1:65" s="149" customFormat="1">
      <c r="B140" s="150"/>
      <c r="D140" s="145" t="s">
        <v>131</v>
      </c>
      <c r="E140" s="151"/>
      <c r="F140" s="152" t="s">
        <v>148</v>
      </c>
      <c r="H140" s="153">
        <v>65</v>
      </c>
      <c r="L140" s="150"/>
      <c r="M140" s="154"/>
      <c r="N140" s="155"/>
      <c r="O140" s="155"/>
      <c r="P140" s="155"/>
      <c r="Q140" s="155"/>
      <c r="R140" s="155"/>
      <c r="S140" s="155"/>
      <c r="T140" s="156"/>
      <c r="AT140" s="151" t="s">
        <v>131</v>
      </c>
      <c r="AU140" s="151" t="s">
        <v>84</v>
      </c>
      <c r="AV140" s="149" t="s">
        <v>84</v>
      </c>
      <c r="AW140" s="149" t="s">
        <v>32</v>
      </c>
      <c r="AX140" s="149" t="s">
        <v>18</v>
      </c>
      <c r="AY140" s="151" t="s">
        <v>119</v>
      </c>
    </row>
    <row r="141" spans="1:65" s="17" customFormat="1" ht="24">
      <c r="A141" s="13"/>
      <c r="B141" s="132"/>
      <c r="C141" s="157" t="s">
        <v>149</v>
      </c>
      <c r="D141" s="157" t="s">
        <v>132</v>
      </c>
      <c r="E141" s="158" t="s">
        <v>150</v>
      </c>
      <c r="F141" s="159" t="s">
        <v>151</v>
      </c>
      <c r="G141" s="160" t="s">
        <v>140</v>
      </c>
      <c r="H141" s="161">
        <v>36</v>
      </c>
      <c r="I141" s="162"/>
      <c r="J141" s="162">
        <f>ROUND(I141*H141,2)</f>
        <v>0</v>
      </c>
      <c r="K141" s="159"/>
      <c r="L141" s="163"/>
      <c r="M141" s="164"/>
      <c r="N141" s="165" t="s">
        <v>40</v>
      </c>
      <c r="O141" s="141">
        <v>0</v>
      </c>
      <c r="P141" s="141">
        <f>O141*H141</f>
        <v>0</v>
      </c>
      <c r="Q141" s="141">
        <v>6.9999999999999994E-5</v>
      </c>
      <c r="R141" s="141">
        <f>Q141*H141</f>
        <v>2.5199999999999997E-3</v>
      </c>
      <c r="S141" s="141">
        <v>0</v>
      </c>
      <c r="T141" s="142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3" t="s">
        <v>135</v>
      </c>
      <c r="AT141" s="143" t="s">
        <v>132</v>
      </c>
      <c r="AU141" s="143" t="s">
        <v>84</v>
      </c>
      <c r="AY141" s="2" t="s">
        <v>119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2" t="s">
        <v>18</v>
      </c>
      <c r="BK141" s="144">
        <f>ROUND(I141*H141,2)</f>
        <v>0</v>
      </c>
      <c r="BL141" s="2" t="s">
        <v>127</v>
      </c>
      <c r="BM141" s="143" t="s">
        <v>152</v>
      </c>
    </row>
    <row r="142" spans="1:65" ht="18">
      <c r="A142" s="13"/>
      <c r="B142" s="14"/>
      <c r="C142" s="13"/>
      <c r="D142" s="145" t="s">
        <v>129</v>
      </c>
      <c r="E142" s="13"/>
      <c r="F142" s="146" t="s">
        <v>151</v>
      </c>
      <c r="G142" s="13"/>
      <c r="H142" s="13"/>
      <c r="I142" s="13"/>
      <c r="J142" s="13"/>
      <c r="K142" s="13"/>
      <c r="L142" s="14"/>
      <c r="M142" s="147"/>
      <c r="N142" s="148"/>
      <c r="O142" s="41"/>
      <c r="P142" s="41"/>
      <c r="Q142" s="41"/>
      <c r="R142" s="41"/>
      <c r="S142" s="41"/>
      <c r="T142" s="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" t="s">
        <v>129</v>
      </c>
      <c r="AU142" s="2" t="s">
        <v>84</v>
      </c>
    </row>
    <row r="143" spans="1:65" s="149" customFormat="1">
      <c r="B143" s="150"/>
      <c r="D143" s="145" t="s">
        <v>131</v>
      </c>
      <c r="E143" s="151"/>
      <c r="F143" s="152" t="s">
        <v>153</v>
      </c>
      <c r="H143" s="153">
        <v>36</v>
      </c>
      <c r="L143" s="150"/>
      <c r="M143" s="154"/>
      <c r="N143" s="155"/>
      <c r="O143" s="155"/>
      <c r="P143" s="155"/>
      <c r="Q143" s="155"/>
      <c r="R143" s="155"/>
      <c r="S143" s="155"/>
      <c r="T143" s="156"/>
      <c r="AT143" s="151" t="s">
        <v>131</v>
      </c>
      <c r="AU143" s="151" t="s">
        <v>84</v>
      </c>
      <c r="AV143" s="149" t="s">
        <v>84</v>
      </c>
      <c r="AW143" s="149" t="s">
        <v>32</v>
      </c>
      <c r="AX143" s="149" t="s">
        <v>18</v>
      </c>
      <c r="AY143" s="151" t="s">
        <v>119</v>
      </c>
    </row>
    <row r="144" spans="1:65" s="17" customFormat="1" ht="24">
      <c r="A144" s="13"/>
      <c r="B144" s="132"/>
      <c r="C144" s="157" t="s">
        <v>154</v>
      </c>
      <c r="D144" s="157" t="s">
        <v>132</v>
      </c>
      <c r="E144" s="158" t="s">
        <v>155</v>
      </c>
      <c r="F144" s="159" t="s">
        <v>156</v>
      </c>
      <c r="G144" s="160" t="s">
        <v>140</v>
      </c>
      <c r="H144" s="161">
        <v>10</v>
      </c>
      <c r="I144" s="162"/>
      <c r="J144" s="162">
        <f>ROUND(I144*H144,2)</f>
        <v>0</v>
      </c>
      <c r="K144" s="159"/>
      <c r="L144" s="163"/>
      <c r="M144" s="164"/>
      <c r="N144" s="165" t="s">
        <v>40</v>
      </c>
      <c r="O144" s="141">
        <v>0</v>
      </c>
      <c r="P144" s="141">
        <f>O144*H144</f>
        <v>0</v>
      </c>
      <c r="Q144" s="141">
        <v>6.9999999999999994E-5</v>
      </c>
      <c r="R144" s="141">
        <f>Q144*H144</f>
        <v>6.9999999999999988E-4</v>
      </c>
      <c r="S144" s="141">
        <v>0</v>
      </c>
      <c r="T144" s="142">
        <f>S144*H144</f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3" t="s">
        <v>135</v>
      </c>
      <c r="AT144" s="143" t="s">
        <v>132</v>
      </c>
      <c r="AU144" s="143" t="s">
        <v>84</v>
      </c>
      <c r="AY144" s="2" t="s">
        <v>119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2" t="s">
        <v>18</v>
      </c>
      <c r="BK144" s="144">
        <f>ROUND(I144*H144,2)</f>
        <v>0</v>
      </c>
      <c r="BL144" s="2" t="s">
        <v>127</v>
      </c>
      <c r="BM144" s="143" t="s">
        <v>157</v>
      </c>
    </row>
    <row r="145" spans="1:65" ht="18">
      <c r="A145" s="13"/>
      <c r="B145" s="14"/>
      <c r="C145" s="13"/>
      <c r="D145" s="145" t="s">
        <v>129</v>
      </c>
      <c r="E145" s="13"/>
      <c r="F145" s="146" t="s">
        <v>156</v>
      </c>
      <c r="G145" s="13"/>
      <c r="H145" s="13"/>
      <c r="I145" s="13"/>
      <c r="J145" s="13"/>
      <c r="K145" s="13"/>
      <c r="L145" s="14"/>
      <c r="M145" s="147"/>
      <c r="N145" s="148"/>
      <c r="O145" s="41"/>
      <c r="P145" s="41"/>
      <c r="Q145" s="41"/>
      <c r="R145" s="41"/>
      <c r="S145" s="41"/>
      <c r="T145" s="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" t="s">
        <v>129</v>
      </c>
      <c r="AU145" s="2" t="s">
        <v>84</v>
      </c>
    </row>
    <row r="146" spans="1:65" s="149" customFormat="1">
      <c r="B146" s="150"/>
      <c r="D146" s="145" t="s">
        <v>131</v>
      </c>
      <c r="E146" s="151"/>
      <c r="F146" s="152" t="s">
        <v>23</v>
      </c>
      <c r="H146" s="153">
        <v>10</v>
      </c>
      <c r="L146" s="150"/>
      <c r="M146" s="154"/>
      <c r="N146" s="155"/>
      <c r="O146" s="155"/>
      <c r="P146" s="155"/>
      <c r="Q146" s="155"/>
      <c r="R146" s="155"/>
      <c r="S146" s="155"/>
      <c r="T146" s="156"/>
      <c r="AT146" s="151" t="s">
        <v>131</v>
      </c>
      <c r="AU146" s="151" t="s">
        <v>84</v>
      </c>
      <c r="AV146" s="149" t="s">
        <v>84</v>
      </c>
      <c r="AW146" s="149" t="s">
        <v>32</v>
      </c>
      <c r="AX146" s="149" t="s">
        <v>18</v>
      </c>
      <c r="AY146" s="151" t="s">
        <v>119</v>
      </c>
    </row>
    <row r="147" spans="1:65" s="17" customFormat="1" ht="24">
      <c r="A147" s="13"/>
      <c r="B147" s="132"/>
      <c r="C147" s="157" t="s">
        <v>158</v>
      </c>
      <c r="D147" s="157" t="s">
        <v>132</v>
      </c>
      <c r="E147" s="158" t="s">
        <v>159</v>
      </c>
      <c r="F147" s="159" t="s">
        <v>160</v>
      </c>
      <c r="G147" s="160" t="s">
        <v>140</v>
      </c>
      <c r="H147" s="161">
        <v>14</v>
      </c>
      <c r="I147" s="162"/>
      <c r="J147" s="162">
        <f>ROUND(I147*H147,2)</f>
        <v>0</v>
      </c>
      <c r="K147" s="159"/>
      <c r="L147" s="163"/>
      <c r="M147" s="164"/>
      <c r="N147" s="165" t="s">
        <v>40</v>
      </c>
      <c r="O147" s="141">
        <v>0</v>
      </c>
      <c r="P147" s="141">
        <f>O147*H147</f>
        <v>0</v>
      </c>
      <c r="Q147" s="141">
        <v>6.9999999999999994E-5</v>
      </c>
      <c r="R147" s="141">
        <f>Q147*H147</f>
        <v>9.7999999999999997E-4</v>
      </c>
      <c r="S147" s="141">
        <v>0</v>
      </c>
      <c r="T147" s="142">
        <f>S147*H147</f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3" t="s">
        <v>135</v>
      </c>
      <c r="AT147" s="143" t="s">
        <v>132</v>
      </c>
      <c r="AU147" s="143" t="s">
        <v>84</v>
      </c>
      <c r="AY147" s="2" t="s">
        <v>119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2" t="s">
        <v>18</v>
      </c>
      <c r="BK147" s="144">
        <f>ROUND(I147*H147,2)</f>
        <v>0</v>
      </c>
      <c r="BL147" s="2" t="s">
        <v>127</v>
      </c>
      <c r="BM147" s="143" t="s">
        <v>161</v>
      </c>
    </row>
    <row r="148" spans="1:65" ht="18">
      <c r="A148" s="13"/>
      <c r="B148" s="14"/>
      <c r="C148" s="13"/>
      <c r="D148" s="145" t="s">
        <v>129</v>
      </c>
      <c r="E148" s="13"/>
      <c r="F148" s="146" t="s">
        <v>160</v>
      </c>
      <c r="G148" s="13"/>
      <c r="H148" s="13"/>
      <c r="I148" s="13"/>
      <c r="J148" s="13"/>
      <c r="K148" s="13"/>
      <c r="L148" s="14"/>
      <c r="M148" s="147"/>
      <c r="N148" s="148"/>
      <c r="O148" s="41"/>
      <c r="P148" s="41"/>
      <c r="Q148" s="41"/>
      <c r="R148" s="41"/>
      <c r="S148" s="41"/>
      <c r="T148" s="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" t="s">
        <v>129</v>
      </c>
      <c r="AU148" s="2" t="s">
        <v>84</v>
      </c>
    </row>
    <row r="149" spans="1:65" s="149" customFormat="1">
      <c r="B149" s="150"/>
      <c r="D149" s="145" t="s">
        <v>131</v>
      </c>
      <c r="E149" s="151"/>
      <c r="F149" s="152" t="s">
        <v>162</v>
      </c>
      <c r="H149" s="153">
        <v>14</v>
      </c>
      <c r="L149" s="150"/>
      <c r="M149" s="154"/>
      <c r="N149" s="155"/>
      <c r="O149" s="155"/>
      <c r="P149" s="155"/>
      <c r="Q149" s="155"/>
      <c r="R149" s="155"/>
      <c r="S149" s="155"/>
      <c r="T149" s="156"/>
      <c r="AT149" s="151" t="s">
        <v>131</v>
      </c>
      <c r="AU149" s="151" t="s">
        <v>84</v>
      </c>
      <c r="AV149" s="149" t="s">
        <v>84</v>
      </c>
      <c r="AW149" s="149" t="s">
        <v>32</v>
      </c>
      <c r="AX149" s="149" t="s">
        <v>18</v>
      </c>
      <c r="AY149" s="151" t="s">
        <v>119</v>
      </c>
    </row>
    <row r="150" spans="1:65" s="17" customFormat="1" ht="24">
      <c r="A150" s="13"/>
      <c r="B150" s="132"/>
      <c r="C150" s="157" t="s">
        <v>163</v>
      </c>
      <c r="D150" s="157" t="s">
        <v>132</v>
      </c>
      <c r="E150" s="158" t="s">
        <v>164</v>
      </c>
      <c r="F150" s="159" t="s">
        <v>165</v>
      </c>
      <c r="G150" s="160" t="s">
        <v>140</v>
      </c>
      <c r="H150" s="161">
        <v>10</v>
      </c>
      <c r="I150" s="162"/>
      <c r="J150" s="162">
        <f>ROUND(I150*H150,2)</f>
        <v>0</v>
      </c>
      <c r="K150" s="159"/>
      <c r="L150" s="163"/>
      <c r="M150" s="164"/>
      <c r="N150" s="165" t="s">
        <v>40</v>
      </c>
      <c r="O150" s="141">
        <v>0</v>
      </c>
      <c r="P150" s="141">
        <f>O150*H150</f>
        <v>0</v>
      </c>
      <c r="Q150" s="141">
        <v>6.9999999999999994E-5</v>
      </c>
      <c r="R150" s="141">
        <f>Q150*H150</f>
        <v>6.9999999999999988E-4</v>
      </c>
      <c r="S150" s="141">
        <v>0</v>
      </c>
      <c r="T150" s="142">
        <f>S150*H150</f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43" t="s">
        <v>135</v>
      </c>
      <c r="AT150" s="143" t="s">
        <v>132</v>
      </c>
      <c r="AU150" s="143" t="s">
        <v>84</v>
      </c>
      <c r="AY150" s="2" t="s">
        <v>119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2" t="s">
        <v>18</v>
      </c>
      <c r="BK150" s="144">
        <f>ROUND(I150*H150,2)</f>
        <v>0</v>
      </c>
      <c r="BL150" s="2" t="s">
        <v>127</v>
      </c>
      <c r="BM150" s="143" t="s">
        <v>166</v>
      </c>
    </row>
    <row r="151" spans="1:65" ht="18">
      <c r="A151" s="13"/>
      <c r="B151" s="14"/>
      <c r="C151" s="13"/>
      <c r="D151" s="145" t="s">
        <v>129</v>
      </c>
      <c r="E151" s="13"/>
      <c r="F151" s="146" t="s">
        <v>165</v>
      </c>
      <c r="G151" s="13"/>
      <c r="H151" s="13"/>
      <c r="I151" s="13"/>
      <c r="J151" s="13"/>
      <c r="K151" s="13"/>
      <c r="L151" s="14"/>
      <c r="M151" s="147"/>
      <c r="N151" s="148"/>
      <c r="O151" s="41"/>
      <c r="P151" s="41"/>
      <c r="Q151" s="41"/>
      <c r="R151" s="41"/>
      <c r="S151" s="41"/>
      <c r="T151" s="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" t="s">
        <v>129</v>
      </c>
      <c r="AU151" s="2" t="s">
        <v>84</v>
      </c>
    </row>
    <row r="152" spans="1:65" s="149" customFormat="1">
      <c r="B152" s="150"/>
      <c r="D152" s="145" t="s">
        <v>131</v>
      </c>
      <c r="E152" s="151"/>
      <c r="F152" s="152" t="s">
        <v>23</v>
      </c>
      <c r="H152" s="153">
        <v>10</v>
      </c>
      <c r="L152" s="150"/>
      <c r="M152" s="154"/>
      <c r="N152" s="155"/>
      <c r="O152" s="155"/>
      <c r="P152" s="155"/>
      <c r="Q152" s="155"/>
      <c r="R152" s="155"/>
      <c r="S152" s="155"/>
      <c r="T152" s="156"/>
      <c r="AT152" s="151" t="s">
        <v>131</v>
      </c>
      <c r="AU152" s="151" t="s">
        <v>84</v>
      </c>
      <c r="AV152" s="149" t="s">
        <v>84</v>
      </c>
      <c r="AW152" s="149" t="s">
        <v>32</v>
      </c>
      <c r="AX152" s="149" t="s">
        <v>18</v>
      </c>
      <c r="AY152" s="151" t="s">
        <v>119</v>
      </c>
    </row>
    <row r="153" spans="1:65" s="17" customFormat="1" ht="24">
      <c r="A153" s="13"/>
      <c r="B153" s="132"/>
      <c r="C153" s="157" t="s">
        <v>167</v>
      </c>
      <c r="D153" s="157" t="s">
        <v>132</v>
      </c>
      <c r="E153" s="158" t="s">
        <v>168</v>
      </c>
      <c r="F153" s="159" t="s">
        <v>169</v>
      </c>
      <c r="G153" s="160" t="s">
        <v>140</v>
      </c>
      <c r="H153" s="161">
        <v>81</v>
      </c>
      <c r="I153" s="162"/>
      <c r="J153" s="162">
        <f>ROUND(I153*H153,2)</f>
        <v>0</v>
      </c>
      <c r="K153" s="159" t="s">
        <v>126</v>
      </c>
      <c r="L153" s="163"/>
      <c r="M153" s="164"/>
      <c r="N153" s="165" t="s">
        <v>40</v>
      </c>
      <c r="O153" s="141">
        <v>0</v>
      </c>
      <c r="P153" s="141">
        <f>O153*H153</f>
        <v>0</v>
      </c>
      <c r="Q153" s="141">
        <v>6.9999999999999994E-5</v>
      </c>
      <c r="R153" s="141">
        <f>Q153*H153</f>
        <v>5.6699999999999997E-3</v>
      </c>
      <c r="S153" s="141">
        <v>0</v>
      </c>
      <c r="T153" s="142">
        <f>S153*H153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43" t="s">
        <v>135</v>
      </c>
      <c r="AT153" s="143" t="s">
        <v>132</v>
      </c>
      <c r="AU153" s="143" t="s">
        <v>84</v>
      </c>
      <c r="AY153" s="2" t="s">
        <v>119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2" t="s">
        <v>18</v>
      </c>
      <c r="BK153" s="144">
        <f>ROUND(I153*H153,2)</f>
        <v>0</v>
      </c>
      <c r="BL153" s="2" t="s">
        <v>127</v>
      </c>
      <c r="BM153" s="143" t="s">
        <v>170</v>
      </c>
    </row>
    <row r="154" spans="1:65">
      <c r="A154" s="13"/>
      <c r="B154" s="14"/>
      <c r="C154" s="13"/>
      <c r="D154" s="145" t="s">
        <v>129</v>
      </c>
      <c r="E154" s="13"/>
      <c r="F154" s="146" t="s">
        <v>169</v>
      </c>
      <c r="G154" s="13"/>
      <c r="H154" s="13"/>
      <c r="I154" s="13"/>
      <c r="J154" s="13"/>
      <c r="K154" s="13"/>
      <c r="L154" s="14"/>
      <c r="M154" s="147"/>
      <c r="N154" s="148"/>
      <c r="O154" s="41"/>
      <c r="P154" s="41"/>
      <c r="Q154" s="41"/>
      <c r="R154" s="41"/>
      <c r="S154" s="41"/>
      <c r="T154" s="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" t="s">
        <v>129</v>
      </c>
      <c r="AU154" s="2" t="s">
        <v>84</v>
      </c>
    </row>
    <row r="155" spans="1:65" s="149" customFormat="1">
      <c r="B155" s="150"/>
      <c r="D155" s="145" t="s">
        <v>131</v>
      </c>
      <c r="E155" s="151"/>
      <c r="F155" s="152" t="s">
        <v>171</v>
      </c>
      <c r="H155" s="153">
        <v>81</v>
      </c>
      <c r="L155" s="150"/>
      <c r="M155" s="154"/>
      <c r="N155" s="155"/>
      <c r="O155" s="155"/>
      <c r="P155" s="155"/>
      <c r="Q155" s="155"/>
      <c r="R155" s="155"/>
      <c r="S155" s="155"/>
      <c r="T155" s="156"/>
      <c r="AT155" s="151" t="s">
        <v>131</v>
      </c>
      <c r="AU155" s="151" t="s">
        <v>84</v>
      </c>
      <c r="AV155" s="149" t="s">
        <v>84</v>
      </c>
      <c r="AW155" s="149" t="s">
        <v>32</v>
      </c>
      <c r="AX155" s="149" t="s">
        <v>18</v>
      </c>
      <c r="AY155" s="151" t="s">
        <v>119</v>
      </c>
    </row>
    <row r="156" spans="1:65" s="17" customFormat="1" ht="24">
      <c r="A156" s="13"/>
      <c r="B156" s="132"/>
      <c r="C156" s="157" t="s">
        <v>23</v>
      </c>
      <c r="D156" s="157" t="s">
        <v>132</v>
      </c>
      <c r="E156" s="158" t="s">
        <v>172</v>
      </c>
      <c r="F156" s="159" t="s">
        <v>173</v>
      </c>
      <c r="G156" s="160" t="s">
        <v>140</v>
      </c>
      <c r="H156" s="161">
        <v>18</v>
      </c>
      <c r="I156" s="162"/>
      <c r="J156" s="162">
        <f>ROUND(I156*H156,2)</f>
        <v>0</v>
      </c>
      <c r="K156" s="159" t="s">
        <v>126</v>
      </c>
      <c r="L156" s="163"/>
      <c r="M156" s="164"/>
      <c r="N156" s="165" t="s">
        <v>40</v>
      </c>
      <c r="O156" s="141">
        <v>0</v>
      </c>
      <c r="P156" s="141">
        <f>O156*H156</f>
        <v>0</v>
      </c>
      <c r="Q156" s="141">
        <v>6.9999999999999994E-5</v>
      </c>
      <c r="R156" s="141">
        <f>Q156*H156</f>
        <v>1.2599999999999998E-3</v>
      </c>
      <c r="S156" s="141">
        <v>0</v>
      </c>
      <c r="T156" s="142">
        <f>S156*H156</f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43" t="s">
        <v>135</v>
      </c>
      <c r="AT156" s="143" t="s">
        <v>132</v>
      </c>
      <c r="AU156" s="143" t="s">
        <v>84</v>
      </c>
      <c r="AY156" s="2" t="s">
        <v>119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2" t="s">
        <v>18</v>
      </c>
      <c r="BK156" s="144">
        <f>ROUND(I156*H156,2)</f>
        <v>0</v>
      </c>
      <c r="BL156" s="2" t="s">
        <v>127</v>
      </c>
      <c r="BM156" s="143" t="s">
        <v>174</v>
      </c>
    </row>
    <row r="157" spans="1:65">
      <c r="A157" s="13"/>
      <c r="B157" s="14"/>
      <c r="C157" s="13"/>
      <c r="D157" s="145" t="s">
        <v>129</v>
      </c>
      <c r="E157" s="13"/>
      <c r="F157" s="146" t="s">
        <v>173</v>
      </c>
      <c r="G157" s="13"/>
      <c r="H157" s="13"/>
      <c r="I157" s="13"/>
      <c r="J157" s="13"/>
      <c r="K157" s="13"/>
      <c r="L157" s="14"/>
      <c r="M157" s="147"/>
      <c r="N157" s="148"/>
      <c r="O157" s="41"/>
      <c r="P157" s="41"/>
      <c r="Q157" s="41"/>
      <c r="R157" s="41"/>
      <c r="S157" s="41"/>
      <c r="T157" s="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" t="s">
        <v>129</v>
      </c>
      <c r="AU157" s="2" t="s">
        <v>84</v>
      </c>
    </row>
    <row r="158" spans="1:65" s="149" customFormat="1">
      <c r="B158" s="150"/>
      <c r="D158" s="145" t="s">
        <v>131</v>
      </c>
      <c r="E158" s="151"/>
      <c r="F158" s="152" t="s">
        <v>175</v>
      </c>
      <c r="H158" s="153">
        <v>18</v>
      </c>
      <c r="L158" s="150"/>
      <c r="M158" s="154"/>
      <c r="N158" s="155"/>
      <c r="O158" s="155"/>
      <c r="P158" s="155"/>
      <c r="Q158" s="155"/>
      <c r="R158" s="155"/>
      <c r="S158" s="155"/>
      <c r="T158" s="156"/>
      <c r="AT158" s="151" t="s">
        <v>131</v>
      </c>
      <c r="AU158" s="151" t="s">
        <v>84</v>
      </c>
      <c r="AV158" s="149" t="s">
        <v>84</v>
      </c>
      <c r="AW158" s="149" t="s">
        <v>32</v>
      </c>
      <c r="AX158" s="149" t="s">
        <v>18</v>
      </c>
      <c r="AY158" s="151" t="s">
        <v>119</v>
      </c>
    </row>
    <row r="159" spans="1:65" s="17" customFormat="1" ht="24">
      <c r="A159" s="13"/>
      <c r="B159" s="132"/>
      <c r="C159" s="157" t="s">
        <v>176</v>
      </c>
      <c r="D159" s="157" t="s">
        <v>132</v>
      </c>
      <c r="E159" s="158" t="s">
        <v>177</v>
      </c>
      <c r="F159" s="159" t="s">
        <v>178</v>
      </c>
      <c r="G159" s="160" t="s">
        <v>140</v>
      </c>
      <c r="H159" s="161">
        <v>7</v>
      </c>
      <c r="I159" s="162"/>
      <c r="J159" s="162">
        <f>ROUND(I159*H159,2)</f>
        <v>0</v>
      </c>
      <c r="K159" s="159" t="s">
        <v>126</v>
      </c>
      <c r="L159" s="163"/>
      <c r="M159" s="164"/>
      <c r="N159" s="165" t="s">
        <v>40</v>
      </c>
      <c r="O159" s="141">
        <v>0</v>
      </c>
      <c r="P159" s="141">
        <f>O159*H159</f>
        <v>0</v>
      </c>
      <c r="Q159" s="141">
        <v>8.0000000000000007E-5</v>
      </c>
      <c r="R159" s="141">
        <f>Q159*H159</f>
        <v>5.6000000000000006E-4</v>
      </c>
      <c r="S159" s="141">
        <v>0</v>
      </c>
      <c r="T159" s="142">
        <f>S159*H159</f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43" t="s">
        <v>135</v>
      </c>
      <c r="AT159" s="143" t="s">
        <v>132</v>
      </c>
      <c r="AU159" s="143" t="s">
        <v>84</v>
      </c>
      <c r="AY159" s="2" t="s">
        <v>119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2" t="s">
        <v>18</v>
      </c>
      <c r="BK159" s="144">
        <f>ROUND(I159*H159,2)</f>
        <v>0</v>
      </c>
      <c r="BL159" s="2" t="s">
        <v>127</v>
      </c>
      <c r="BM159" s="143" t="s">
        <v>179</v>
      </c>
    </row>
    <row r="160" spans="1:65">
      <c r="A160" s="13"/>
      <c r="B160" s="14"/>
      <c r="C160" s="13"/>
      <c r="D160" s="145" t="s">
        <v>129</v>
      </c>
      <c r="E160" s="13"/>
      <c r="F160" s="146" t="s">
        <v>178</v>
      </c>
      <c r="G160" s="13"/>
      <c r="H160" s="13"/>
      <c r="I160" s="13"/>
      <c r="J160" s="13"/>
      <c r="K160" s="13"/>
      <c r="L160" s="14"/>
      <c r="M160" s="147"/>
      <c r="N160" s="148"/>
      <c r="O160" s="41"/>
      <c r="P160" s="41"/>
      <c r="Q160" s="41"/>
      <c r="R160" s="41"/>
      <c r="S160" s="41"/>
      <c r="T160" s="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" t="s">
        <v>129</v>
      </c>
      <c r="AU160" s="2" t="s">
        <v>84</v>
      </c>
    </row>
    <row r="161" spans="1:65" s="149" customFormat="1">
      <c r="B161" s="150"/>
      <c r="D161" s="145" t="s">
        <v>131</v>
      </c>
      <c r="E161" s="151"/>
      <c r="F161" s="152" t="s">
        <v>158</v>
      </c>
      <c r="H161" s="153">
        <v>7</v>
      </c>
      <c r="L161" s="150"/>
      <c r="M161" s="154"/>
      <c r="N161" s="155"/>
      <c r="O161" s="155"/>
      <c r="P161" s="155"/>
      <c r="Q161" s="155"/>
      <c r="R161" s="155"/>
      <c r="S161" s="155"/>
      <c r="T161" s="156"/>
      <c r="AT161" s="151" t="s">
        <v>131</v>
      </c>
      <c r="AU161" s="151" t="s">
        <v>84</v>
      </c>
      <c r="AV161" s="149" t="s">
        <v>84</v>
      </c>
      <c r="AW161" s="149" t="s">
        <v>32</v>
      </c>
      <c r="AX161" s="149" t="s">
        <v>18</v>
      </c>
      <c r="AY161" s="151" t="s">
        <v>119</v>
      </c>
    </row>
    <row r="162" spans="1:65" s="17" customFormat="1" ht="24">
      <c r="A162" s="13"/>
      <c r="B162" s="132"/>
      <c r="C162" s="157" t="s">
        <v>180</v>
      </c>
      <c r="D162" s="157" t="s">
        <v>132</v>
      </c>
      <c r="E162" s="158" t="s">
        <v>181</v>
      </c>
      <c r="F162" s="159" t="s">
        <v>182</v>
      </c>
      <c r="G162" s="160" t="s">
        <v>140</v>
      </c>
      <c r="H162" s="161">
        <v>14</v>
      </c>
      <c r="I162" s="162"/>
      <c r="J162" s="162">
        <f>ROUND(I162*H162,2)</f>
        <v>0</v>
      </c>
      <c r="K162" s="159" t="s">
        <v>126</v>
      </c>
      <c r="L162" s="163"/>
      <c r="M162" s="164"/>
      <c r="N162" s="165" t="s">
        <v>40</v>
      </c>
      <c r="O162" s="141">
        <v>0</v>
      </c>
      <c r="P162" s="141">
        <f>O162*H162</f>
        <v>0</v>
      </c>
      <c r="Q162" s="141">
        <v>1.2E-4</v>
      </c>
      <c r="R162" s="141">
        <f>Q162*H162</f>
        <v>1.6800000000000001E-3</v>
      </c>
      <c r="S162" s="141">
        <v>0</v>
      </c>
      <c r="T162" s="142">
        <f>S162*H162</f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43" t="s">
        <v>135</v>
      </c>
      <c r="AT162" s="143" t="s">
        <v>132</v>
      </c>
      <c r="AU162" s="143" t="s">
        <v>84</v>
      </c>
      <c r="AY162" s="2" t="s">
        <v>119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2" t="s">
        <v>18</v>
      </c>
      <c r="BK162" s="144">
        <f>ROUND(I162*H162,2)</f>
        <v>0</v>
      </c>
      <c r="BL162" s="2" t="s">
        <v>127</v>
      </c>
      <c r="BM162" s="143" t="s">
        <v>183</v>
      </c>
    </row>
    <row r="163" spans="1:65">
      <c r="A163" s="13"/>
      <c r="B163" s="14"/>
      <c r="C163" s="13"/>
      <c r="D163" s="145" t="s">
        <v>129</v>
      </c>
      <c r="E163" s="13"/>
      <c r="F163" s="146" t="s">
        <v>182</v>
      </c>
      <c r="G163" s="13"/>
      <c r="H163" s="13"/>
      <c r="I163" s="13"/>
      <c r="J163" s="13"/>
      <c r="K163" s="13"/>
      <c r="L163" s="14"/>
      <c r="M163" s="147"/>
      <c r="N163" s="148"/>
      <c r="O163" s="41"/>
      <c r="P163" s="41"/>
      <c r="Q163" s="41"/>
      <c r="R163" s="41"/>
      <c r="S163" s="41"/>
      <c r="T163" s="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" t="s">
        <v>129</v>
      </c>
      <c r="AU163" s="2" t="s">
        <v>84</v>
      </c>
    </row>
    <row r="164" spans="1:65" s="149" customFormat="1">
      <c r="B164" s="150"/>
      <c r="D164" s="145" t="s">
        <v>131</v>
      </c>
      <c r="E164" s="151"/>
      <c r="F164" s="152" t="s">
        <v>162</v>
      </c>
      <c r="H164" s="153">
        <v>14</v>
      </c>
      <c r="L164" s="150"/>
      <c r="M164" s="154"/>
      <c r="N164" s="155"/>
      <c r="O164" s="155"/>
      <c r="P164" s="155"/>
      <c r="Q164" s="155"/>
      <c r="R164" s="155"/>
      <c r="S164" s="155"/>
      <c r="T164" s="156"/>
      <c r="AT164" s="151" t="s">
        <v>131</v>
      </c>
      <c r="AU164" s="151" t="s">
        <v>84</v>
      </c>
      <c r="AV164" s="149" t="s">
        <v>84</v>
      </c>
      <c r="AW164" s="149" t="s">
        <v>32</v>
      </c>
      <c r="AX164" s="149" t="s">
        <v>18</v>
      </c>
      <c r="AY164" s="151" t="s">
        <v>119</v>
      </c>
    </row>
    <row r="165" spans="1:65" s="17" customFormat="1" ht="24">
      <c r="A165" s="13"/>
      <c r="B165" s="132"/>
      <c r="C165" s="133" t="s">
        <v>184</v>
      </c>
      <c r="D165" s="133" t="s">
        <v>122</v>
      </c>
      <c r="E165" s="134" t="s">
        <v>185</v>
      </c>
      <c r="F165" s="135" t="s">
        <v>186</v>
      </c>
      <c r="G165" s="136" t="s">
        <v>140</v>
      </c>
      <c r="H165" s="137">
        <v>101</v>
      </c>
      <c r="I165" s="138"/>
      <c r="J165" s="138">
        <f>ROUND(I165*H165,2)</f>
        <v>0</v>
      </c>
      <c r="K165" s="135" t="s">
        <v>126</v>
      </c>
      <c r="L165" s="14"/>
      <c r="M165" s="139"/>
      <c r="N165" s="140" t="s">
        <v>40</v>
      </c>
      <c r="O165" s="141">
        <v>0.11</v>
      </c>
      <c r="P165" s="141">
        <f>O165*H165</f>
        <v>11.11</v>
      </c>
      <c r="Q165" s="141">
        <v>9.0000000000000006E-5</v>
      </c>
      <c r="R165" s="141">
        <f>Q165*H165</f>
        <v>9.0900000000000009E-3</v>
      </c>
      <c r="S165" s="141">
        <v>0</v>
      </c>
      <c r="T165" s="142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43" t="s">
        <v>127</v>
      </c>
      <c r="AT165" s="143" t="s">
        <v>122</v>
      </c>
      <c r="AU165" s="143" t="s">
        <v>84</v>
      </c>
      <c r="AY165" s="2" t="s">
        <v>119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2" t="s">
        <v>18</v>
      </c>
      <c r="BK165" s="144">
        <f>ROUND(I165*H165,2)</f>
        <v>0</v>
      </c>
      <c r="BL165" s="2" t="s">
        <v>127</v>
      </c>
      <c r="BM165" s="143" t="s">
        <v>187</v>
      </c>
    </row>
    <row r="166" spans="1:65" ht="36">
      <c r="A166" s="13"/>
      <c r="B166" s="14"/>
      <c r="C166" s="13"/>
      <c r="D166" s="145" t="s">
        <v>129</v>
      </c>
      <c r="E166" s="13"/>
      <c r="F166" s="146" t="s">
        <v>188</v>
      </c>
      <c r="G166" s="13"/>
      <c r="H166" s="13"/>
      <c r="I166" s="13"/>
      <c r="J166" s="13"/>
      <c r="K166" s="13"/>
      <c r="L166" s="14"/>
      <c r="M166" s="147"/>
      <c r="N166" s="148"/>
      <c r="O166" s="41"/>
      <c r="P166" s="41"/>
      <c r="Q166" s="41"/>
      <c r="R166" s="41"/>
      <c r="S166" s="41"/>
      <c r="T166" s="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" t="s">
        <v>129</v>
      </c>
      <c r="AU166" s="2" t="s">
        <v>84</v>
      </c>
    </row>
    <row r="167" spans="1:65" s="149" customFormat="1">
      <c r="B167" s="150"/>
      <c r="D167" s="145" t="s">
        <v>131</v>
      </c>
      <c r="E167" s="151"/>
      <c r="F167" s="152" t="s">
        <v>189</v>
      </c>
      <c r="H167" s="153">
        <v>101</v>
      </c>
      <c r="L167" s="150"/>
      <c r="M167" s="154"/>
      <c r="N167" s="155"/>
      <c r="O167" s="155"/>
      <c r="P167" s="155"/>
      <c r="Q167" s="155"/>
      <c r="R167" s="155"/>
      <c r="S167" s="155"/>
      <c r="T167" s="156"/>
      <c r="AT167" s="151" t="s">
        <v>131</v>
      </c>
      <c r="AU167" s="151" t="s">
        <v>84</v>
      </c>
      <c r="AV167" s="149" t="s">
        <v>84</v>
      </c>
      <c r="AW167" s="149" t="s">
        <v>32</v>
      </c>
      <c r="AX167" s="149" t="s">
        <v>18</v>
      </c>
      <c r="AY167" s="151" t="s">
        <v>119</v>
      </c>
    </row>
    <row r="168" spans="1:65" s="17" customFormat="1" ht="24">
      <c r="A168" s="13"/>
      <c r="B168" s="132"/>
      <c r="C168" s="157" t="s">
        <v>162</v>
      </c>
      <c r="D168" s="157" t="s">
        <v>132</v>
      </c>
      <c r="E168" s="158" t="s">
        <v>190</v>
      </c>
      <c r="F168" s="159" t="s">
        <v>191</v>
      </c>
      <c r="G168" s="160" t="s">
        <v>140</v>
      </c>
      <c r="H168" s="161">
        <v>71</v>
      </c>
      <c r="I168" s="162"/>
      <c r="J168" s="162">
        <f>ROUND(I168*H168,2)</f>
        <v>0</v>
      </c>
      <c r="K168" s="159" t="s">
        <v>126</v>
      </c>
      <c r="L168" s="163"/>
      <c r="M168" s="164"/>
      <c r="N168" s="165" t="s">
        <v>40</v>
      </c>
      <c r="O168" s="141">
        <v>0</v>
      </c>
      <c r="P168" s="141">
        <f>O168*H168</f>
        <v>0</v>
      </c>
      <c r="Q168" s="141">
        <v>3.2000000000000003E-4</v>
      </c>
      <c r="R168" s="141">
        <f>Q168*H168</f>
        <v>2.2720000000000001E-2</v>
      </c>
      <c r="S168" s="141">
        <v>0</v>
      </c>
      <c r="T168" s="142">
        <f>S168*H168</f>
        <v>0</v>
      </c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R168" s="143" t="s">
        <v>135</v>
      </c>
      <c r="AT168" s="143" t="s">
        <v>132</v>
      </c>
      <c r="AU168" s="143" t="s">
        <v>84</v>
      </c>
      <c r="AY168" s="2" t="s">
        <v>119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2" t="s">
        <v>18</v>
      </c>
      <c r="BK168" s="144">
        <f>ROUND(I168*H168,2)</f>
        <v>0</v>
      </c>
      <c r="BL168" s="2" t="s">
        <v>127</v>
      </c>
      <c r="BM168" s="143" t="s">
        <v>192</v>
      </c>
    </row>
    <row r="169" spans="1:65" ht="18">
      <c r="A169" s="13"/>
      <c r="B169" s="14"/>
      <c r="C169" s="13"/>
      <c r="D169" s="145" t="s">
        <v>129</v>
      </c>
      <c r="E169" s="13"/>
      <c r="F169" s="146" t="s">
        <v>191</v>
      </c>
      <c r="G169" s="13"/>
      <c r="H169" s="13"/>
      <c r="I169" s="13"/>
      <c r="J169" s="13"/>
      <c r="K169" s="13"/>
      <c r="L169" s="14"/>
      <c r="M169" s="147"/>
      <c r="N169" s="148"/>
      <c r="O169" s="41"/>
      <c r="P169" s="41"/>
      <c r="Q169" s="41"/>
      <c r="R169" s="41"/>
      <c r="S169" s="41"/>
      <c r="T169" s="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" t="s">
        <v>129</v>
      </c>
      <c r="AU169" s="2" t="s">
        <v>84</v>
      </c>
    </row>
    <row r="170" spans="1:65" s="149" customFormat="1">
      <c r="B170" s="150"/>
      <c r="D170" s="145" t="s">
        <v>131</v>
      </c>
      <c r="E170" s="151"/>
      <c r="F170" s="152" t="s">
        <v>193</v>
      </c>
      <c r="H170" s="153">
        <v>71</v>
      </c>
      <c r="L170" s="150"/>
      <c r="M170" s="154"/>
      <c r="N170" s="155"/>
      <c r="O170" s="155"/>
      <c r="P170" s="155"/>
      <c r="Q170" s="155"/>
      <c r="R170" s="155"/>
      <c r="S170" s="155"/>
      <c r="T170" s="156"/>
      <c r="AT170" s="151" t="s">
        <v>131</v>
      </c>
      <c r="AU170" s="151" t="s">
        <v>84</v>
      </c>
      <c r="AV170" s="149" t="s">
        <v>84</v>
      </c>
      <c r="AW170" s="149" t="s">
        <v>32</v>
      </c>
      <c r="AX170" s="149" t="s">
        <v>18</v>
      </c>
      <c r="AY170" s="151" t="s">
        <v>119</v>
      </c>
    </row>
    <row r="171" spans="1:65" s="17" customFormat="1" ht="24">
      <c r="A171" s="13"/>
      <c r="B171" s="132"/>
      <c r="C171" s="157" t="s">
        <v>7</v>
      </c>
      <c r="D171" s="157" t="s">
        <v>132</v>
      </c>
      <c r="E171" s="158" t="s">
        <v>194</v>
      </c>
      <c r="F171" s="159" t="s">
        <v>195</v>
      </c>
      <c r="G171" s="160" t="s">
        <v>140</v>
      </c>
      <c r="H171" s="161">
        <v>26</v>
      </c>
      <c r="I171" s="162"/>
      <c r="J171" s="162">
        <f>ROUND(I171*H171,2)</f>
        <v>0</v>
      </c>
      <c r="K171" s="159" t="s">
        <v>126</v>
      </c>
      <c r="L171" s="163"/>
      <c r="M171" s="164"/>
      <c r="N171" s="165" t="s">
        <v>40</v>
      </c>
      <c r="O171" s="141">
        <v>0</v>
      </c>
      <c r="P171" s="141">
        <f>O171*H171</f>
        <v>0</v>
      </c>
      <c r="Q171" s="141">
        <v>7.2000000000000005E-4</v>
      </c>
      <c r="R171" s="141">
        <f>Q171*H171</f>
        <v>1.8720000000000001E-2</v>
      </c>
      <c r="S171" s="141">
        <v>0</v>
      </c>
      <c r="T171" s="142">
        <f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43" t="s">
        <v>135</v>
      </c>
      <c r="AT171" s="143" t="s">
        <v>132</v>
      </c>
      <c r="AU171" s="143" t="s">
        <v>84</v>
      </c>
      <c r="AY171" s="2" t="s">
        <v>119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2" t="s">
        <v>18</v>
      </c>
      <c r="BK171" s="144">
        <f>ROUND(I171*H171,2)</f>
        <v>0</v>
      </c>
      <c r="BL171" s="2" t="s">
        <v>127</v>
      </c>
      <c r="BM171" s="143" t="s">
        <v>196</v>
      </c>
    </row>
    <row r="172" spans="1:65" ht="18">
      <c r="A172" s="13"/>
      <c r="B172" s="14"/>
      <c r="C172" s="13"/>
      <c r="D172" s="145" t="s">
        <v>129</v>
      </c>
      <c r="E172" s="13"/>
      <c r="F172" s="146" t="s">
        <v>195</v>
      </c>
      <c r="G172" s="13"/>
      <c r="H172" s="13"/>
      <c r="I172" s="13"/>
      <c r="J172" s="13"/>
      <c r="K172" s="13"/>
      <c r="L172" s="14"/>
      <c r="M172" s="147"/>
      <c r="N172" s="148"/>
      <c r="O172" s="41"/>
      <c r="P172" s="41"/>
      <c r="Q172" s="41"/>
      <c r="R172" s="41"/>
      <c r="S172" s="41"/>
      <c r="T172" s="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" t="s">
        <v>129</v>
      </c>
      <c r="AU172" s="2" t="s">
        <v>84</v>
      </c>
    </row>
    <row r="173" spans="1:65" s="149" customFormat="1">
      <c r="B173" s="150"/>
      <c r="D173" s="145" t="s">
        <v>131</v>
      </c>
      <c r="E173" s="151"/>
      <c r="F173" s="152" t="s">
        <v>197</v>
      </c>
      <c r="H173" s="153">
        <v>26</v>
      </c>
      <c r="L173" s="150"/>
      <c r="M173" s="154"/>
      <c r="N173" s="155"/>
      <c r="O173" s="155"/>
      <c r="P173" s="155"/>
      <c r="Q173" s="155"/>
      <c r="R173" s="155"/>
      <c r="S173" s="155"/>
      <c r="T173" s="156"/>
      <c r="AT173" s="151" t="s">
        <v>131</v>
      </c>
      <c r="AU173" s="151" t="s">
        <v>84</v>
      </c>
      <c r="AV173" s="149" t="s">
        <v>84</v>
      </c>
      <c r="AW173" s="149" t="s">
        <v>32</v>
      </c>
      <c r="AX173" s="149" t="s">
        <v>18</v>
      </c>
      <c r="AY173" s="151" t="s">
        <v>119</v>
      </c>
    </row>
    <row r="174" spans="1:65" s="17" customFormat="1" ht="24">
      <c r="A174" s="13"/>
      <c r="B174" s="132"/>
      <c r="C174" s="157" t="s">
        <v>127</v>
      </c>
      <c r="D174" s="157" t="s">
        <v>132</v>
      </c>
      <c r="E174" s="158" t="s">
        <v>198</v>
      </c>
      <c r="F174" s="159" t="s">
        <v>199</v>
      </c>
      <c r="G174" s="160" t="s">
        <v>140</v>
      </c>
      <c r="H174" s="161">
        <v>2</v>
      </c>
      <c r="I174" s="162"/>
      <c r="J174" s="162">
        <f>ROUND(I174*H174,2)</f>
        <v>0</v>
      </c>
      <c r="K174" s="159" t="s">
        <v>126</v>
      </c>
      <c r="L174" s="163"/>
      <c r="M174" s="164"/>
      <c r="N174" s="165" t="s">
        <v>40</v>
      </c>
      <c r="O174" s="141">
        <v>0</v>
      </c>
      <c r="P174" s="141">
        <f>O174*H174</f>
        <v>0</v>
      </c>
      <c r="Q174" s="141">
        <v>7.7999999999999999E-4</v>
      </c>
      <c r="R174" s="141">
        <f>Q174*H174</f>
        <v>1.56E-3</v>
      </c>
      <c r="S174" s="141">
        <v>0</v>
      </c>
      <c r="T174" s="142">
        <f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43" t="s">
        <v>135</v>
      </c>
      <c r="AT174" s="143" t="s">
        <v>132</v>
      </c>
      <c r="AU174" s="143" t="s">
        <v>84</v>
      </c>
      <c r="AY174" s="2" t="s">
        <v>119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2" t="s">
        <v>18</v>
      </c>
      <c r="BK174" s="144">
        <f>ROUND(I174*H174,2)</f>
        <v>0</v>
      </c>
      <c r="BL174" s="2" t="s">
        <v>127</v>
      </c>
      <c r="BM174" s="143" t="s">
        <v>200</v>
      </c>
    </row>
    <row r="175" spans="1:65" ht="18">
      <c r="A175" s="13"/>
      <c r="B175" s="14"/>
      <c r="C175" s="13"/>
      <c r="D175" s="145" t="s">
        <v>129</v>
      </c>
      <c r="E175" s="13"/>
      <c r="F175" s="146" t="s">
        <v>199</v>
      </c>
      <c r="G175" s="13"/>
      <c r="H175" s="13"/>
      <c r="I175" s="13"/>
      <c r="J175" s="13"/>
      <c r="K175" s="13"/>
      <c r="L175" s="14"/>
      <c r="M175" s="147"/>
      <c r="N175" s="148"/>
      <c r="O175" s="41"/>
      <c r="P175" s="41"/>
      <c r="Q175" s="41"/>
      <c r="R175" s="41"/>
      <c r="S175" s="41"/>
      <c r="T175" s="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" t="s">
        <v>129</v>
      </c>
      <c r="AU175" s="2" t="s">
        <v>84</v>
      </c>
    </row>
    <row r="176" spans="1:65" s="149" customFormat="1">
      <c r="B176" s="150"/>
      <c r="D176" s="145" t="s">
        <v>131</v>
      </c>
      <c r="E176" s="151"/>
      <c r="F176" s="152" t="s">
        <v>84</v>
      </c>
      <c r="H176" s="153">
        <v>2</v>
      </c>
      <c r="L176" s="150"/>
      <c r="M176" s="154"/>
      <c r="N176" s="155"/>
      <c r="O176" s="155"/>
      <c r="P176" s="155"/>
      <c r="Q176" s="155"/>
      <c r="R176" s="155"/>
      <c r="S176" s="155"/>
      <c r="T176" s="156"/>
      <c r="AT176" s="151" t="s">
        <v>131</v>
      </c>
      <c r="AU176" s="151" t="s">
        <v>84</v>
      </c>
      <c r="AV176" s="149" t="s">
        <v>84</v>
      </c>
      <c r="AW176" s="149" t="s">
        <v>32</v>
      </c>
      <c r="AX176" s="149" t="s">
        <v>18</v>
      </c>
      <c r="AY176" s="151" t="s">
        <v>119</v>
      </c>
    </row>
    <row r="177" spans="1:65" s="17" customFormat="1" ht="24">
      <c r="A177" s="13"/>
      <c r="B177" s="132"/>
      <c r="C177" s="157" t="s">
        <v>201</v>
      </c>
      <c r="D177" s="157" t="s">
        <v>132</v>
      </c>
      <c r="E177" s="158" t="s">
        <v>202</v>
      </c>
      <c r="F177" s="159" t="s">
        <v>203</v>
      </c>
      <c r="G177" s="160" t="s">
        <v>140</v>
      </c>
      <c r="H177" s="161">
        <v>2</v>
      </c>
      <c r="I177" s="162"/>
      <c r="J177" s="162">
        <f>ROUND(I177*H177,2)</f>
        <v>0</v>
      </c>
      <c r="K177" s="159" t="s">
        <v>126</v>
      </c>
      <c r="L177" s="163"/>
      <c r="M177" s="164"/>
      <c r="N177" s="165" t="s">
        <v>40</v>
      </c>
      <c r="O177" s="141">
        <v>0</v>
      </c>
      <c r="P177" s="141">
        <f>O177*H177</f>
        <v>0</v>
      </c>
      <c r="Q177" s="141">
        <v>8.8000000000000003E-4</v>
      </c>
      <c r="R177" s="141">
        <f>Q177*H177</f>
        <v>1.7600000000000001E-3</v>
      </c>
      <c r="S177" s="141">
        <v>0</v>
      </c>
      <c r="T177" s="142">
        <f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43" t="s">
        <v>135</v>
      </c>
      <c r="AT177" s="143" t="s">
        <v>132</v>
      </c>
      <c r="AU177" s="143" t="s">
        <v>84</v>
      </c>
      <c r="AY177" s="2" t="s">
        <v>119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2" t="s">
        <v>18</v>
      </c>
      <c r="BK177" s="144">
        <f>ROUND(I177*H177,2)</f>
        <v>0</v>
      </c>
      <c r="BL177" s="2" t="s">
        <v>127</v>
      </c>
      <c r="BM177" s="143" t="s">
        <v>204</v>
      </c>
    </row>
    <row r="178" spans="1:65" ht="18">
      <c r="A178" s="13"/>
      <c r="B178" s="14"/>
      <c r="C178" s="13"/>
      <c r="D178" s="145" t="s">
        <v>129</v>
      </c>
      <c r="E178" s="13"/>
      <c r="F178" s="146" t="s">
        <v>203</v>
      </c>
      <c r="G178" s="13"/>
      <c r="H178" s="13"/>
      <c r="I178" s="13"/>
      <c r="J178" s="13"/>
      <c r="K178" s="13"/>
      <c r="L178" s="14"/>
      <c r="M178" s="147"/>
      <c r="N178" s="148"/>
      <c r="O178" s="41"/>
      <c r="P178" s="41"/>
      <c r="Q178" s="41"/>
      <c r="R178" s="41"/>
      <c r="S178" s="41"/>
      <c r="T178" s="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" t="s">
        <v>129</v>
      </c>
      <c r="AU178" s="2" t="s">
        <v>84</v>
      </c>
    </row>
    <row r="179" spans="1:65" s="149" customFormat="1">
      <c r="B179" s="150"/>
      <c r="D179" s="145" t="s">
        <v>131</v>
      </c>
      <c r="E179" s="151"/>
      <c r="F179" s="152" t="s">
        <v>84</v>
      </c>
      <c r="H179" s="153">
        <v>2</v>
      </c>
      <c r="L179" s="150"/>
      <c r="M179" s="154"/>
      <c r="N179" s="155"/>
      <c r="O179" s="155"/>
      <c r="P179" s="155"/>
      <c r="Q179" s="155"/>
      <c r="R179" s="155"/>
      <c r="S179" s="155"/>
      <c r="T179" s="156"/>
      <c r="AT179" s="151" t="s">
        <v>131</v>
      </c>
      <c r="AU179" s="151" t="s">
        <v>84</v>
      </c>
      <c r="AV179" s="149" t="s">
        <v>84</v>
      </c>
      <c r="AW179" s="149" t="s">
        <v>32</v>
      </c>
      <c r="AX179" s="149" t="s">
        <v>18</v>
      </c>
      <c r="AY179" s="151" t="s">
        <v>119</v>
      </c>
    </row>
    <row r="180" spans="1:65" s="17" customFormat="1" ht="24">
      <c r="A180" s="13"/>
      <c r="B180" s="132"/>
      <c r="C180" s="133" t="s">
        <v>175</v>
      </c>
      <c r="D180" s="133" t="s">
        <v>122</v>
      </c>
      <c r="E180" s="134" t="s">
        <v>205</v>
      </c>
      <c r="F180" s="135" t="s">
        <v>206</v>
      </c>
      <c r="G180" s="136" t="s">
        <v>207</v>
      </c>
      <c r="H180" s="137">
        <v>9.1999999999999998E-2</v>
      </c>
      <c r="I180" s="138"/>
      <c r="J180" s="138">
        <f>ROUND(I180*H180,2)</f>
        <v>0</v>
      </c>
      <c r="K180" s="135" t="s">
        <v>126</v>
      </c>
      <c r="L180" s="14"/>
      <c r="M180" s="139"/>
      <c r="N180" s="140" t="s">
        <v>40</v>
      </c>
      <c r="O180" s="141">
        <v>1.831</v>
      </c>
      <c r="P180" s="141">
        <f>O180*H180</f>
        <v>0.16845199999999999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43" t="s">
        <v>127</v>
      </c>
      <c r="AT180" s="143" t="s">
        <v>122</v>
      </c>
      <c r="AU180" s="143" t="s">
        <v>84</v>
      </c>
      <c r="AY180" s="2" t="s">
        <v>119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2" t="s">
        <v>18</v>
      </c>
      <c r="BK180" s="144">
        <f>ROUND(I180*H180,2)</f>
        <v>0</v>
      </c>
      <c r="BL180" s="2" t="s">
        <v>127</v>
      </c>
      <c r="BM180" s="143" t="s">
        <v>208</v>
      </c>
    </row>
    <row r="181" spans="1:65" ht="27">
      <c r="A181" s="13"/>
      <c r="B181" s="14"/>
      <c r="C181" s="13"/>
      <c r="D181" s="145" t="s">
        <v>129</v>
      </c>
      <c r="E181" s="13"/>
      <c r="F181" s="146" t="s">
        <v>209</v>
      </c>
      <c r="G181" s="13"/>
      <c r="H181" s="13"/>
      <c r="I181" s="13"/>
      <c r="J181" s="13"/>
      <c r="K181" s="13"/>
      <c r="L181" s="14"/>
      <c r="M181" s="147"/>
      <c r="N181" s="148"/>
      <c r="O181" s="41"/>
      <c r="P181" s="41"/>
      <c r="Q181" s="41"/>
      <c r="R181" s="41"/>
      <c r="S181" s="41"/>
      <c r="T181" s="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" t="s">
        <v>129</v>
      </c>
      <c r="AU181" s="2" t="s">
        <v>84</v>
      </c>
    </row>
    <row r="182" spans="1:65" ht="24">
      <c r="A182" s="13"/>
      <c r="B182" s="132"/>
      <c r="C182" s="133" t="s">
        <v>210</v>
      </c>
      <c r="D182" s="133" t="s">
        <v>122</v>
      </c>
      <c r="E182" s="134" t="s">
        <v>211</v>
      </c>
      <c r="F182" s="135" t="s">
        <v>212</v>
      </c>
      <c r="G182" s="136" t="s">
        <v>207</v>
      </c>
      <c r="H182" s="137">
        <v>9.1999999999999998E-2</v>
      </c>
      <c r="I182" s="138"/>
      <c r="J182" s="138">
        <f>ROUND(I182*H182,2)</f>
        <v>0</v>
      </c>
      <c r="K182" s="135" t="s">
        <v>126</v>
      </c>
      <c r="L182" s="14"/>
      <c r="M182" s="139"/>
      <c r="N182" s="140" t="s">
        <v>40</v>
      </c>
      <c r="O182" s="141">
        <v>1.45</v>
      </c>
      <c r="P182" s="141">
        <f>O182*H182</f>
        <v>0.13339999999999999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143" t="s">
        <v>127</v>
      </c>
      <c r="AT182" s="143" t="s">
        <v>122</v>
      </c>
      <c r="AU182" s="143" t="s">
        <v>84</v>
      </c>
      <c r="AY182" s="2" t="s">
        <v>119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2" t="s">
        <v>18</v>
      </c>
      <c r="BK182" s="144">
        <f>ROUND(I182*H182,2)</f>
        <v>0</v>
      </c>
      <c r="BL182" s="2" t="s">
        <v>127</v>
      </c>
      <c r="BM182" s="143" t="s">
        <v>213</v>
      </c>
    </row>
    <row r="183" spans="1:65" ht="27">
      <c r="A183" s="13"/>
      <c r="B183" s="14"/>
      <c r="C183" s="13"/>
      <c r="D183" s="145" t="s">
        <v>129</v>
      </c>
      <c r="E183" s="13"/>
      <c r="F183" s="146" t="s">
        <v>214</v>
      </c>
      <c r="G183" s="13"/>
      <c r="H183" s="13"/>
      <c r="I183" s="13"/>
      <c r="J183" s="13"/>
      <c r="K183" s="13"/>
      <c r="L183" s="14"/>
      <c r="M183" s="147"/>
      <c r="N183" s="148"/>
      <c r="O183" s="41"/>
      <c r="P183" s="41"/>
      <c r="Q183" s="41"/>
      <c r="R183" s="41"/>
      <c r="S183" s="41"/>
      <c r="T183" s="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" t="s">
        <v>129</v>
      </c>
      <c r="AU183" s="2" t="s">
        <v>84</v>
      </c>
    </row>
    <row r="184" spans="1:65" s="119" customFormat="1" ht="12.75">
      <c r="B184" s="120"/>
      <c r="D184" s="121" t="s">
        <v>74</v>
      </c>
      <c r="E184" s="130" t="s">
        <v>215</v>
      </c>
      <c r="F184" s="130" t="s">
        <v>216</v>
      </c>
      <c r="J184" s="131">
        <f>BK184</f>
        <v>0</v>
      </c>
      <c r="L184" s="120"/>
      <c r="M184" s="124"/>
      <c r="N184" s="125"/>
      <c r="O184" s="125"/>
      <c r="P184" s="126">
        <f>SUM(P185:P219)</f>
        <v>7.5918850000000004</v>
      </c>
      <c r="Q184" s="125"/>
      <c r="R184" s="126">
        <f>SUM(R185:R219)</f>
        <v>0.40544000000000002</v>
      </c>
      <c r="S184" s="125"/>
      <c r="T184" s="127">
        <f>SUM(T185:T219)</f>
        <v>0</v>
      </c>
      <c r="AR184" s="121" t="s">
        <v>84</v>
      </c>
      <c r="AT184" s="128" t="s">
        <v>74</v>
      </c>
      <c r="AU184" s="128" t="s">
        <v>18</v>
      </c>
      <c r="AY184" s="121" t="s">
        <v>119</v>
      </c>
      <c r="BK184" s="129">
        <f>SUM(BK185:BK219)</f>
        <v>0</v>
      </c>
    </row>
    <row r="185" spans="1:65" s="17" customFormat="1" ht="24">
      <c r="A185" s="13"/>
      <c r="B185" s="132"/>
      <c r="C185" s="133" t="s">
        <v>217</v>
      </c>
      <c r="D185" s="133" t="s">
        <v>122</v>
      </c>
      <c r="E185" s="134" t="s">
        <v>218</v>
      </c>
      <c r="F185" s="135" t="s">
        <v>219</v>
      </c>
      <c r="G185" s="136" t="s">
        <v>220</v>
      </c>
      <c r="H185" s="137">
        <v>1</v>
      </c>
      <c r="I185" s="138"/>
      <c r="J185" s="138">
        <f>ROUND(I185*H185,2)</f>
        <v>0</v>
      </c>
      <c r="K185" s="135" t="s">
        <v>126</v>
      </c>
      <c r="L185" s="14"/>
      <c r="M185" s="139"/>
      <c r="N185" s="140" t="s">
        <v>40</v>
      </c>
      <c r="O185" s="141">
        <v>6.2359999999999998</v>
      </c>
      <c r="P185" s="141">
        <f>O185*H185</f>
        <v>6.2359999999999998</v>
      </c>
      <c r="Q185" s="141">
        <v>2.6099999999999999E-3</v>
      </c>
      <c r="R185" s="141">
        <f>Q185*H185</f>
        <v>2.6099999999999999E-3</v>
      </c>
      <c r="S185" s="141">
        <v>0</v>
      </c>
      <c r="T185" s="142">
        <f>S185*H185</f>
        <v>0</v>
      </c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R185" s="143" t="s">
        <v>127</v>
      </c>
      <c r="AT185" s="143" t="s">
        <v>122</v>
      </c>
      <c r="AU185" s="143" t="s">
        <v>84</v>
      </c>
      <c r="AY185" s="2" t="s">
        <v>119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2" t="s">
        <v>18</v>
      </c>
      <c r="BK185" s="144">
        <f>ROUND(I185*H185,2)</f>
        <v>0</v>
      </c>
      <c r="BL185" s="2" t="s">
        <v>127</v>
      </c>
      <c r="BM185" s="143" t="s">
        <v>221</v>
      </c>
    </row>
    <row r="186" spans="1:65" ht="18">
      <c r="A186" s="13"/>
      <c r="B186" s="14"/>
      <c r="C186" s="13"/>
      <c r="D186" s="145" t="s">
        <v>129</v>
      </c>
      <c r="E186" s="13"/>
      <c r="F186" s="146" t="s">
        <v>222</v>
      </c>
      <c r="G186" s="13"/>
      <c r="H186" s="13"/>
      <c r="I186" s="13"/>
      <c r="J186" s="13"/>
      <c r="K186" s="13"/>
      <c r="L186" s="14"/>
      <c r="M186" s="147"/>
      <c r="N186" s="148"/>
      <c r="O186" s="41"/>
      <c r="P186" s="41"/>
      <c r="Q186" s="41"/>
      <c r="R186" s="41"/>
      <c r="S186" s="41"/>
      <c r="T186" s="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" t="s">
        <v>129</v>
      </c>
      <c r="AU186" s="2" t="s">
        <v>84</v>
      </c>
    </row>
    <row r="187" spans="1:65" ht="18">
      <c r="A187" s="13"/>
      <c r="B187" s="14"/>
      <c r="C187" s="13"/>
      <c r="D187" s="145" t="s">
        <v>223</v>
      </c>
      <c r="E187" s="13"/>
      <c r="F187" s="166" t="s">
        <v>224</v>
      </c>
      <c r="G187" s="13"/>
      <c r="H187" s="13"/>
      <c r="I187" s="13"/>
      <c r="J187" s="13"/>
      <c r="K187" s="13"/>
      <c r="L187" s="14"/>
      <c r="M187" s="147"/>
      <c r="N187" s="148"/>
      <c r="O187" s="41"/>
      <c r="P187" s="41"/>
      <c r="Q187" s="41"/>
      <c r="R187" s="41"/>
      <c r="S187" s="41"/>
      <c r="T187" s="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" t="s">
        <v>223</v>
      </c>
      <c r="AU187" s="2" t="s">
        <v>84</v>
      </c>
    </row>
    <row r="188" spans="1:65" s="149" customFormat="1">
      <c r="B188" s="150"/>
      <c r="D188" s="145" t="s">
        <v>131</v>
      </c>
      <c r="E188" s="151"/>
      <c r="F188" s="152" t="s">
        <v>18</v>
      </c>
      <c r="H188" s="153">
        <v>1</v>
      </c>
      <c r="L188" s="150"/>
      <c r="M188" s="154"/>
      <c r="N188" s="155"/>
      <c r="O188" s="155"/>
      <c r="P188" s="155"/>
      <c r="Q188" s="155"/>
      <c r="R188" s="155"/>
      <c r="S188" s="155"/>
      <c r="T188" s="156"/>
      <c r="AT188" s="151" t="s">
        <v>131</v>
      </c>
      <c r="AU188" s="151" t="s">
        <v>84</v>
      </c>
      <c r="AV188" s="149" t="s">
        <v>84</v>
      </c>
      <c r="AW188" s="149" t="s">
        <v>32</v>
      </c>
      <c r="AX188" s="149" t="s">
        <v>18</v>
      </c>
      <c r="AY188" s="151" t="s">
        <v>119</v>
      </c>
    </row>
    <row r="189" spans="1:65" s="17" customFormat="1" ht="24">
      <c r="A189" s="13"/>
      <c r="B189" s="132"/>
      <c r="C189" s="157" t="s">
        <v>6</v>
      </c>
      <c r="D189" s="157" t="s">
        <v>132</v>
      </c>
      <c r="E189" s="158" t="s">
        <v>225</v>
      </c>
      <c r="F189" s="159" t="s">
        <v>226</v>
      </c>
      <c r="G189" s="160" t="s">
        <v>220</v>
      </c>
      <c r="H189" s="161">
        <v>1</v>
      </c>
      <c r="I189" s="162"/>
      <c r="J189" s="162">
        <f>ROUND(I189*H189,2)</f>
        <v>0</v>
      </c>
      <c r="K189" s="159"/>
      <c r="L189" s="163"/>
      <c r="M189" s="164"/>
      <c r="N189" s="165" t="s">
        <v>40</v>
      </c>
      <c r="O189" s="141">
        <v>0</v>
      </c>
      <c r="P189" s="141">
        <f>O189*H189</f>
        <v>0</v>
      </c>
      <c r="Q189" s="141">
        <v>0.4</v>
      </c>
      <c r="R189" s="141">
        <f>Q189*H189</f>
        <v>0.4</v>
      </c>
      <c r="S189" s="141">
        <v>0</v>
      </c>
      <c r="T189" s="142">
        <f>S189*H189</f>
        <v>0</v>
      </c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R189" s="143" t="s">
        <v>163</v>
      </c>
      <c r="AT189" s="143" t="s">
        <v>132</v>
      </c>
      <c r="AU189" s="143" t="s">
        <v>84</v>
      </c>
      <c r="AY189" s="2" t="s">
        <v>119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2" t="s">
        <v>18</v>
      </c>
      <c r="BK189" s="144">
        <f>ROUND(I189*H189,2)</f>
        <v>0</v>
      </c>
      <c r="BL189" s="2" t="s">
        <v>144</v>
      </c>
      <c r="BM189" s="143" t="s">
        <v>227</v>
      </c>
    </row>
    <row r="190" spans="1:65" ht="27">
      <c r="A190" s="13"/>
      <c r="B190" s="14"/>
      <c r="C190" s="13"/>
      <c r="D190" s="145" t="s">
        <v>129</v>
      </c>
      <c r="E190" s="13"/>
      <c r="F190" s="146" t="s">
        <v>228</v>
      </c>
      <c r="G190" s="13"/>
      <c r="H190" s="13"/>
      <c r="I190" s="13"/>
      <c r="J190" s="13"/>
      <c r="K190" s="13"/>
      <c r="L190" s="14"/>
      <c r="M190" s="147"/>
      <c r="N190" s="148"/>
      <c r="O190" s="41"/>
      <c r="P190" s="41"/>
      <c r="Q190" s="41"/>
      <c r="R190" s="41"/>
      <c r="S190" s="41"/>
      <c r="T190" s="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" t="s">
        <v>129</v>
      </c>
      <c r="AU190" s="2" t="s">
        <v>84</v>
      </c>
    </row>
    <row r="191" spans="1:65" s="149" customFormat="1">
      <c r="B191" s="150"/>
      <c r="D191" s="145" t="s">
        <v>131</v>
      </c>
      <c r="E191" s="151"/>
      <c r="F191" s="152" t="s">
        <v>18</v>
      </c>
      <c r="H191" s="153">
        <v>1</v>
      </c>
      <c r="L191" s="150"/>
      <c r="M191" s="154"/>
      <c r="N191" s="155"/>
      <c r="O191" s="155"/>
      <c r="P191" s="155"/>
      <c r="Q191" s="155"/>
      <c r="R191" s="155"/>
      <c r="S191" s="155"/>
      <c r="T191" s="156"/>
      <c r="AT191" s="151" t="s">
        <v>131</v>
      </c>
      <c r="AU191" s="151" t="s">
        <v>84</v>
      </c>
      <c r="AV191" s="149" t="s">
        <v>84</v>
      </c>
      <c r="AW191" s="149" t="s">
        <v>32</v>
      </c>
      <c r="AX191" s="149" t="s">
        <v>18</v>
      </c>
      <c r="AY191" s="151" t="s">
        <v>119</v>
      </c>
    </row>
    <row r="192" spans="1:65" s="17" customFormat="1" ht="24">
      <c r="A192" s="13"/>
      <c r="B192" s="132"/>
      <c r="C192" s="157" t="s">
        <v>229</v>
      </c>
      <c r="D192" s="157" t="s">
        <v>132</v>
      </c>
      <c r="E192" s="158" t="s">
        <v>230</v>
      </c>
      <c r="F192" s="159" t="s">
        <v>231</v>
      </c>
      <c r="G192" s="160" t="s">
        <v>220</v>
      </c>
      <c r="H192" s="161">
        <v>1</v>
      </c>
      <c r="I192" s="162"/>
      <c r="J192" s="162">
        <f>ROUND(I192*H192,2)</f>
        <v>0</v>
      </c>
      <c r="K192" s="159"/>
      <c r="L192" s="163"/>
      <c r="M192" s="164"/>
      <c r="N192" s="165" t="s">
        <v>40</v>
      </c>
      <c r="O192" s="141">
        <v>0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R192" s="143" t="s">
        <v>163</v>
      </c>
      <c r="AT192" s="143" t="s">
        <v>132</v>
      </c>
      <c r="AU192" s="143" t="s">
        <v>84</v>
      </c>
      <c r="AY192" s="2" t="s">
        <v>119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2" t="s">
        <v>18</v>
      </c>
      <c r="BK192" s="144">
        <f>ROUND(I192*H192,2)</f>
        <v>0</v>
      </c>
      <c r="BL192" s="2" t="s">
        <v>144</v>
      </c>
      <c r="BM192" s="143" t="s">
        <v>232</v>
      </c>
    </row>
    <row r="193" spans="1:65">
      <c r="A193" s="13"/>
      <c r="B193" s="14"/>
      <c r="C193" s="13"/>
      <c r="D193" s="145" t="s">
        <v>129</v>
      </c>
      <c r="E193" s="13"/>
      <c r="F193" s="146" t="s">
        <v>231</v>
      </c>
      <c r="G193" s="13"/>
      <c r="H193" s="13"/>
      <c r="I193" s="13"/>
      <c r="J193" s="13"/>
      <c r="K193" s="13"/>
      <c r="L193" s="14"/>
      <c r="M193" s="147"/>
      <c r="N193" s="148"/>
      <c r="O193" s="41"/>
      <c r="P193" s="41"/>
      <c r="Q193" s="41"/>
      <c r="R193" s="41"/>
      <c r="S193" s="41"/>
      <c r="T193" s="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" t="s">
        <v>129</v>
      </c>
      <c r="AU193" s="2" t="s">
        <v>84</v>
      </c>
    </row>
    <row r="194" spans="1:65" s="149" customFormat="1">
      <c r="B194" s="150"/>
      <c r="D194" s="145" t="s">
        <v>131</v>
      </c>
      <c r="E194" s="151"/>
      <c r="F194" s="152" t="s">
        <v>18</v>
      </c>
      <c r="H194" s="153">
        <v>1</v>
      </c>
      <c r="L194" s="150"/>
      <c r="M194" s="154"/>
      <c r="N194" s="155"/>
      <c r="O194" s="155"/>
      <c r="P194" s="155"/>
      <c r="Q194" s="155"/>
      <c r="R194" s="155"/>
      <c r="S194" s="155"/>
      <c r="T194" s="156"/>
      <c r="AT194" s="151" t="s">
        <v>131</v>
      </c>
      <c r="AU194" s="151" t="s">
        <v>84</v>
      </c>
      <c r="AV194" s="149" t="s">
        <v>84</v>
      </c>
      <c r="AW194" s="149" t="s">
        <v>32</v>
      </c>
      <c r="AX194" s="149" t="s">
        <v>18</v>
      </c>
      <c r="AY194" s="151" t="s">
        <v>119</v>
      </c>
    </row>
    <row r="195" spans="1:65" s="17" customFormat="1" ht="12">
      <c r="A195" s="13"/>
      <c r="B195" s="132"/>
      <c r="C195" s="157" t="s">
        <v>233</v>
      </c>
      <c r="D195" s="157" t="s">
        <v>132</v>
      </c>
      <c r="E195" s="158" t="s">
        <v>234</v>
      </c>
      <c r="F195" s="159" t="s">
        <v>235</v>
      </c>
      <c r="G195" s="160" t="s">
        <v>236</v>
      </c>
      <c r="H195" s="161">
        <v>2</v>
      </c>
      <c r="I195" s="162"/>
      <c r="J195" s="162">
        <f>ROUND(I195*H195,2)</f>
        <v>0</v>
      </c>
      <c r="K195" s="159"/>
      <c r="L195" s="163"/>
      <c r="M195" s="164"/>
      <c r="N195" s="165" t="s">
        <v>40</v>
      </c>
      <c r="O195" s="141">
        <v>0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143" t="s">
        <v>163</v>
      </c>
      <c r="AT195" s="143" t="s">
        <v>132</v>
      </c>
      <c r="AU195" s="143" t="s">
        <v>84</v>
      </c>
      <c r="AY195" s="2" t="s">
        <v>119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2" t="s">
        <v>18</v>
      </c>
      <c r="BK195" s="144">
        <f>ROUND(I195*H195,2)</f>
        <v>0</v>
      </c>
      <c r="BL195" s="2" t="s">
        <v>144</v>
      </c>
      <c r="BM195" s="143" t="s">
        <v>237</v>
      </c>
    </row>
    <row r="196" spans="1:65">
      <c r="A196" s="13"/>
      <c r="B196" s="14"/>
      <c r="C196" s="13"/>
      <c r="D196" s="145" t="s">
        <v>129</v>
      </c>
      <c r="E196" s="13"/>
      <c r="F196" s="146" t="s">
        <v>235</v>
      </c>
      <c r="G196" s="13"/>
      <c r="H196" s="13"/>
      <c r="I196" s="13"/>
      <c r="J196" s="13"/>
      <c r="K196" s="13"/>
      <c r="L196" s="14"/>
      <c r="M196" s="147"/>
      <c r="N196" s="148"/>
      <c r="O196" s="41"/>
      <c r="P196" s="41"/>
      <c r="Q196" s="41"/>
      <c r="R196" s="41"/>
      <c r="S196" s="41"/>
      <c r="T196" s="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" t="s">
        <v>129</v>
      </c>
      <c r="AU196" s="2" t="s">
        <v>84</v>
      </c>
    </row>
    <row r="197" spans="1:65" s="149" customFormat="1">
      <c r="B197" s="150"/>
      <c r="D197" s="145" t="s">
        <v>131</v>
      </c>
      <c r="E197" s="151"/>
      <c r="F197" s="152" t="s">
        <v>84</v>
      </c>
      <c r="H197" s="153">
        <v>2</v>
      </c>
      <c r="L197" s="150"/>
      <c r="M197" s="154"/>
      <c r="N197" s="155"/>
      <c r="O197" s="155"/>
      <c r="P197" s="155"/>
      <c r="Q197" s="155"/>
      <c r="R197" s="155"/>
      <c r="S197" s="155"/>
      <c r="T197" s="156"/>
      <c r="AT197" s="151" t="s">
        <v>131</v>
      </c>
      <c r="AU197" s="151" t="s">
        <v>84</v>
      </c>
      <c r="AV197" s="149" t="s">
        <v>84</v>
      </c>
      <c r="AW197" s="149" t="s">
        <v>32</v>
      </c>
      <c r="AX197" s="149" t="s">
        <v>18</v>
      </c>
      <c r="AY197" s="151" t="s">
        <v>119</v>
      </c>
    </row>
    <row r="198" spans="1:65" s="17" customFormat="1" ht="12">
      <c r="A198" s="13"/>
      <c r="B198" s="132"/>
      <c r="C198" s="133" t="s">
        <v>238</v>
      </c>
      <c r="D198" s="133" t="s">
        <v>122</v>
      </c>
      <c r="E198" s="134" t="s">
        <v>239</v>
      </c>
      <c r="F198" s="135" t="s">
        <v>240</v>
      </c>
      <c r="G198" s="136" t="s">
        <v>140</v>
      </c>
      <c r="H198" s="137">
        <v>5</v>
      </c>
      <c r="I198" s="138"/>
      <c r="J198" s="138">
        <f>ROUND(I198*H198,2)</f>
        <v>0</v>
      </c>
      <c r="K198" s="135" t="s">
        <v>126</v>
      </c>
      <c r="L198" s="14"/>
      <c r="M198" s="139"/>
      <c r="N198" s="140" t="s">
        <v>40</v>
      </c>
      <c r="O198" s="141">
        <v>3.1E-2</v>
      </c>
      <c r="P198" s="141">
        <f>O198*H198</f>
        <v>0.155</v>
      </c>
      <c r="Q198" s="141">
        <v>3.8999999999999999E-4</v>
      </c>
      <c r="R198" s="141">
        <f>Q198*H198</f>
        <v>1.9499999999999999E-3</v>
      </c>
      <c r="S198" s="141">
        <v>0</v>
      </c>
      <c r="T198" s="142">
        <f>S198*H198</f>
        <v>0</v>
      </c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R198" s="143" t="s">
        <v>127</v>
      </c>
      <c r="AT198" s="143" t="s">
        <v>122</v>
      </c>
      <c r="AU198" s="143" t="s">
        <v>84</v>
      </c>
      <c r="AY198" s="2" t="s">
        <v>119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2" t="s">
        <v>18</v>
      </c>
      <c r="BK198" s="144">
        <f>ROUND(I198*H198,2)</f>
        <v>0</v>
      </c>
      <c r="BL198" s="2" t="s">
        <v>127</v>
      </c>
      <c r="BM198" s="143" t="s">
        <v>241</v>
      </c>
    </row>
    <row r="199" spans="1:65">
      <c r="A199" s="13"/>
      <c r="B199" s="14"/>
      <c r="C199" s="13"/>
      <c r="D199" s="145" t="s">
        <v>129</v>
      </c>
      <c r="E199" s="13"/>
      <c r="F199" s="146" t="s">
        <v>242</v>
      </c>
      <c r="G199" s="13"/>
      <c r="H199" s="13"/>
      <c r="I199" s="13"/>
      <c r="J199" s="13"/>
      <c r="K199" s="13"/>
      <c r="L199" s="14"/>
      <c r="M199" s="147"/>
      <c r="N199" s="148"/>
      <c r="O199" s="41"/>
      <c r="P199" s="41"/>
      <c r="Q199" s="41"/>
      <c r="R199" s="41"/>
      <c r="S199" s="41"/>
      <c r="T199" s="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" t="s">
        <v>129</v>
      </c>
      <c r="AU199" s="2" t="s">
        <v>84</v>
      </c>
    </row>
    <row r="200" spans="1:65" s="149" customFormat="1">
      <c r="B200" s="150"/>
      <c r="D200" s="145" t="s">
        <v>131</v>
      </c>
      <c r="E200" s="151"/>
      <c r="F200" s="152" t="s">
        <v>149</v>
      </c>
      <c r="H200" s="153">
        <v>5</v>
      </c>
      <c r="L200" s="150"/>
      <c r="M200" s="154"/>
      <c r="N200" s="155"/>
      <c r="O200" s="155"/>
      <c r="P200" s="155"/>
      <c r="Q200" s="155"/>
      <c r="R200" s="155"/>
      <c r="S200" s="155"/>
      <c r="T200" s="156"/>
      <c r="AT200" s="151" t="s">
        <v>131</v>
      </c>
      <c r="AU200" s="151" t="s">
        <v>84</v>
      </c>
      <c r="AV200" s="149" t="s">
        <v>84</v>
      </c>
      <c r="AW200" s="149" t="s">
        <v>32</v>
      </c>
      <c r="AX200" s="149" t="s">
        <v>18</v>
      </c>
      <c r="AY200" s="151" t="s">
        <v>119</v>
      </c>
    </row>
    <row r="201" spans="1:65" s="17" customFormat="1" ht="24">
      <c r="A201" s="13"/>
      <c r="B201" s="132"/>
      <c r="C201" s="133" t="s">
        <v>243</v>
      </c>
      <c r="D201" s="133" t="s">
        <v>122</v>
      </c>
      <c r="E201" s="134" t="s">
        <v>244</v>
      </c>
      <c r="F201" s="135" t="s">
        <v>245</v>
      </c>
      <c r="G201" s="136" t="s">
        <v>220</v>
      </c>
      <c r="H201" s="137">
        <v>1</v>
      </c>
      <c r="I201" s="138"/>
      <c r="J201" s="138">
        <f>ROUND(I201*H201,2)</f>
        <v>0</v>
      </c>
      <c r="K201" s="135"/>
      <c r="L201" s="14"/>
      <c r="M201" s="139"/>
      <c r="N201" s="140" t="s">
        <v>40</v>
      </c>
      <c r="O201" s="141">
        <v>1.1299999999999999</v>
      </c>
      <c r="P201" s="141">
        <f>O201*H201</f>
        <v>1.1299999999999999</v>
      </c>
      <c r="Q201" s="141">
        <v>8.8000000000000003E-4</v>
      </c>
      <c r="R201" s="141">
        <f>Q201*H201</f>
        <v>8.8000000000000003E-4</v>
      </c>
      <c r="S201" s="141">
        <v>0</v>
      </c>
      <c r="T201" s="142">
        <f>S201*H201</f>
        <v>0</v>
      </c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R201" s="143" t="s">
        <v>127</v>
      </c>
      <c r="AT201" s="143" t="s">
        <v>122</v>
      </c>
      <c r="AU201" s="143" t="s">
        <v>84</v>
      </c>
      <c r="AY201" s="2" t="s">
        <v>119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2" t="s">
        <v>18</v>
      </c>
      <c r="BK201" s="144">
        <f>ROUND(I201*H201,2)</f>
        <v>0</v>
      </c>
      <c r="BL201" s="2" t="s">
        <v>127</v>
      </c>
      <c r="BM201" s="143" t="s">
        <v>246</v>
      </c>
    </row>
    <row r="202" spans="1:65">
      <c r="A202" s="13"/>
      <c r="B202" s="14"/>
      <c r="C202" s="13"/>
      <c r="D202" s="145" t="s">
        <v>129</v>
      </c>
      <c r="E202" s="13"/>
      <c r="F202" s="146" t="s">
        <v>245</v>
      </c>
      <c r="G202" s="13"/>
      <c r="H202" s="13"/>
      <c r="I202" s="13"/>
      <c r="J202" s="13"/>
      <c r="K202" s="13"/>
      <c r="L202" s="14"/>
      <c r="M202" s="147"/>
      <c r="N202" s="148"/>
      <c r="O202" s="41"/>
      <c r="P202" s="41"/>
      <c r="Q202" s="41"/>
      <c r="R202" s="41"/>
      <c r="S202" s="41"/>
      <c r="T202" s="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" t="s">
        <v>129</v>
      </c>
      <c r="AU202" s="2" t="s">
        <v>84</v>
      </c>
    </row>
    <row r="203" spans="1:65" s="149" customFormat="1">
      <c r="B203" s="150"/>
      <c r="D203" s="145" t="s">
        <v>131</v>
      </c>
      <c r="E203" s="151"/>
      <c r="F203" s="152" t="s">
        <v>18</v>
      </c>
      <c r="H203" s="153">
        <v>1</v>
      </c>
      <c r="L203" s="150"/>
      <c r="M203" s="154"/>
      <c r="N203" s="155"/>
      <c r="O203" s="155"/>
      <c r="P203" s="155"/>
      <c r="Q203" s="155"/>
      <c r="R203" s="155"/>
      <c r="S203" s="155"/>
      <c r="T203" s="156"/>
      <c r="AT203" s="151" t="s">
        <v>131</v>
      </c>
      <c r="AU203" s="151" t="s">
        <v>84</v>
      </c>
      <c r="AV203" s="149" t="s">
        <v>84</v>
      </c>
      <c r="AW203" s="149" t="s">
        <v>32</v>
      </c>
      <c r="AX203" s="149" t="s">
        <v>18</v>
      </c>
      <c r="AY203" s="151" t="s">
        <v>119</v>
      </c>
    </row>
    <row r="204" spans="1:65" s="17" customFormat="1" ht="12">
      <c r="A204" s="13"/>
      <c r="B204" s="132"/>
      <c r="C204" s="157" t="s">
        <v>197</v>
      </c>
      <c r="D204" s="157" t="s">
        <v>132</v>
      </c>
      <c r="E204" s="158" t="s">
        <v>247</v>
      </c>
      <c r="F204" s="159" t="s">
        <v>248</v>
      </c>
      <c r="G204" s="160" t="s">
        <v>236</v>
      </c>
      <c r="H204" s="161">
        <v>1</v>
      </c>
      <c r="I204" s="162"/>
      <c r="J204" s="162">
        <f>ROUND(I204*H204,2)</f>
        <v>0</v>
      </c>
      <c r="K204" s="159"/>
      <c r="L204" s="163"/>
      <c r="M204" s="164"/>
      <c r="N204" s="165" t="s">
        <v>40</v>
      </c>
      <c r="O204" s="141">
        <v>0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R204" s="143" t="s">
        <v>163</v>
      </c>
      <c r="AT204" s="143" t="s">
        <v>132</v>
      </c>
      <c r="AU204" s="143" t="s">
        <v>84</v>
      </c>
      <c r="AY204" s="2" t="s">
        <v>119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2" t="s">
        <v>18</v>
      </c>
      <c r="BK204" s="144">
        <f>ROUND(I204*H204,2)</f>
        <v>0</v>
      </c>
      <c r="BL204" s="2" t="s">
        <v>144</v>
      </c>
      <c r="BM204" s="143" t="s">
        <v>249</v>
      </c>
    </row>
    <row r="205" spans="1:65">
      <c r="A205" s="13"/>
      <c r="B205" s="14"/>
      <c r="C205" s="13"/>
      <c r="D205" s="145" t="s">
        <v>129</v>
      </c>
      <c r="E205" s="13"/>
      <c r="F205" s="146" t="s">
        <v>248</v>
      </c>
      <c r="G205" s="13"/>
      <c r="H205" s="13"/>
      <c r="I205" s="13"/>
      <c r="J205" s="13"/>
      <c r="K205" s="13"/>
      <c r="L205" s="14"/>
      <c r="M205" s="147"/>
      <c r="N205" s="148"/>
      <c r="O205" s="41"/>
      <c r="P205" s="41"/>
      <c r="Q205" s="41"/>
      <c r="R205" s="41"/>
      <c r="S205" s="41"/>
      <c r="T205" s="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" t="s">
        <v>129</v>
      </c>
      <c r="AU205" s="2" t="s">
        <v>84</v>
      </c>
    </row>
    <row r="206" spans="1:65" s="149" customFormat="1">
      <c r="B206" s="150"/>
      <c r="D206" s="145" t="s">
        <v>131</v>
      </c>
      <c r="E206" s="151"/>
      <c r="F206" s="152" t="s">
        <v>18</v>
      </c>
      <c r="H206" s="153">
        <v>1</v>
      </c>
      <c r="L206" s="150"/>
      <c r="M206" s="154"/>
      <c r="N206" s="155"/>
      <c r="O206" s="155"/>
      <c r="P206" s="155"/>
      <c r="Q206" s="155"/>
      <c r="R206" s="155"/>
      <c r="S206" s="155"/>
      <c r="T206" s="156"/>
      <c r="AT206" s="151" t="s">
        <v>131</v>
      </c>
      <c r="AU206" s="151" t="s">
        <v>84</v>
      </c>
      <c r="AV206" s="149" t="s">
        <v>84</v>
      </c>
      <c r="AW206" s="149" t="s">
        <v>32</v>
      </c>
      <c r="AX206" s="149" t="s">
        <v>18</v>
      </c>
      <c r="AY206" s="151" t="s">
        <v>119</v>
      </c>
    </row>
    <row r="207" spans="1:65" s="17" customFormat="1" ht="12">
      <c r="A207" s="13"/>
      <c r="B207" s="132"/>
      <c r="C207" s="157" t="s">
        <v>250</v>
      </c>
      <c r="D207" s="157" t="s">
        <v>132</v>
      </c>
      <c r="E207" s="158" t="s">
        <v>251</v>
      </c>
      <c r="F207" s="159" t="s">
        <v>252</v>
      </c>
      <c r="G207" s="160" t="s">
        <v>236</v>
      </c>
      <c r="H207" s="161">
        <v>1</v>
      </c>
      <c r="I207" s="162"/>
      <c r="J207" s="162">
        <f>ROUND(I207*H207,2)</f>
        <v>0</v>
      </c>
      <c r="K207" s="159"/>
      <c r="L207" s="163"/>
      <c r="M207" s="164"/>
      <c r="N207" s="165" t="s">
        <v>40</v>
      </c>
      <c r="O207" s="141">
        <v>0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R207" s="143" t="s">
        <v>163</v>
      </c>
      <c r="AT207" s="143" t="s">
        <v>132</v>
      </c>
      <c r="AU207" s="143" t="s">
        <v>84</v>
      </c>
      <c r="AY207" s="2" t="s">
        <v>119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2" t="s">
        <v>18</v>
      </c>
      <c r="BK207" s="144">
        <f>ROUND(I207*H207,2)</f>
        <v>0</v>
      </c>
      <c r="BL207" s="2" t="s">
        <v>144</v>
      </c>
      <c r="BM207" s="143" t="s">
        <v>253</v>
      </c>
    </row>
    <row r="208" spans="1:65">
      <c r="A208" s="13"/>
      <c r="B208" s="14"/>
      <c r="C208" s="13"/>
      <c r="D208" s="145" t="s">
        <v>129</v>
      </c>
      <c r="E208" s="13"/>
      <c r="F208" s="146" t="s">
        <v>252</v>
      </c>
      <c r="G208" s="13"/>
      <c r="H208" s="13"/>
      <c r="I208" s="13"/>
      <c r="J208" s="13"/>
      <c r="K208" s="13"/>
      <c r="L208" s="14"/>
      <c r="M208" s="147"/>
      <c r="N208" s="148"/>
      <c r="O208" s="41"/>
      <c r="P208" s="41"/>
      <c r="Q208" s="41"/>
      <c r="R208" s="41"/>
      <c r="S208" s="41"/>
      <c r="T208" s="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" t="s">
        <v>129</v>
      </c>
      <c r="AU208" s="2" t="s">
        <v>84</v>
      </c>
    </row>
    <row r="209" spans="1:65" s="149" customFormat="1">
      <c r="B209" s="150"/>
      <c r="D209" s="145" t="s">
        <v>131</v>
      </c>
      <c r="E209" s="151"/>
      <c r="F209" s="152" t="s">
        <v>18</v>
      </c>
      <c r="H209" s="153">
        <v>1</v>
      </c>
      <c r="L209" s="150"/>
      <c r="M209" s="154"/>
      <c r="N209" s="155"/>
      <c r="O209" s="155"/>
      <c r="P209" s="155"/>
      <c r="Q209" s="155"/>
      <c r="R209" s="155"/>
      <c r="S209" s="155"/>
      <c r="T209" s="156"/>
      <c r="AT209" s="151" t="s">
        <v>131</v>
      </c>
      <c r="AU209" s="151" t="s">
        <v>84</v>
      </c>
      <c r="AV209" s="149" t="s">
        <v>84</v>
      </c>
      <c r="AW209" s="149" t="s">
        <v>32</v>
      </c>
      <c r="AX209" s="149" t="s">
        <v>18</v>
      </c>
      <c r="AY209" s="151" t="s">
        <v>119</v>
      </c>
    </row>
    <row r="210" spans="1:65" s="17" customFormat="1" ht="24">
      <c r="A210" s="13"/>
      <c r="B210" s="132"/>
      <c r="C210" s="157" t="s">
        <v>254</v>
      </c>
      <c r="D210" s="157" t="s">
        <v>132</v>
      </c>
      <c r="E210" s="158" t="s">
        <v>255</v>
      </c>
      <c r="F210" s="159" t="s">
        <v>256</v>
      </c>
      <c r="G210" s="160" t="s">
        <v>236</v>
      </c>
      <c r="H210" s="161">
        <v>1</v>
      </c>
      <c r="I210" s="162"/>
      <c r="J210" s="162">
        <f>ROUND(I210*H210,2)</f>
        <v>0</v>
      </c>
      <c r="K210" s="159"/>
      <c r="L210" s="163"/>
      <c r="M210" s="164"/>
      <c r="N210" s="165" t="s">
        <v>40</v>
      </c>
      <c r="O210" s="141">
        <v>0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R210" s="143" t="s">
        <v>163</v>
      </c>
      <c r="AT210" s="143" t="s">
        <v>132</v>
      </c>
      <c r="AU210" s="143" t="s">
        <v>84</v>
      </c>
      <c r="AY210" s="2" t="s">
        <v>119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2" t="s">
        <v>18</v>
      </c>
      <c r="BK210" s="144">
        <f>ROUND(I210*H210,2)</f>
        <v>0</v>
      </c>
      <c r="BL210" s="2" t="s">
        <v>144</v>
      </c>
      <c r="BM210" s="143" t="s">
        <v>257</v>
      </c>
    </row>
    <row r="211" spans="1:65">
      <c r="A211" s="13"/>
      <c r="B211" s="14"/>
      <c r="C211" s="13"/>
      <c r="D211" s="145" t="s">
        <v>129</v>
      </c>
      <c r="E211" s="13"/>
      <c r="F211" s="146" t="s">
        <v>256</v>
      </c>
      <c r="G211" s="13"/>
      <c r="H211" s="13"/>
      <c r="I211" s="13"/>
      <c r="J211" s="13"/>
      <c r="K211" s="13"/>
      <c r="L211" s="14"/>
      <c r="M211" s="147"/>
      <c r="N211" s="148"/>
      <c r="O211" s="41"/>
      <c r="P211" s="41"/>
      <c r="Q211" s="41"/>
      <c r="R211" s="41"/>
      <c r="S211" s="41"/>
      <c r="T211" s="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" t="s">
        <v>129</v>
      </c>
      <c r="AU211" s="2" t="s">
        <v>84</v>
      </c>
    </row>
    <row r="212" spans="1:65" s="149" customFormat="1">
      <c r="B212" s="150"/>
      <c r="D212" s="145" t="s">
        <v>131</v>
      </c>
      <c r="E212" s="151"/>
      <c r="F212" s="152" t="s">
        <v>18</v>
      </c>
      <c r="H212" s="153">
        <v>1</v>
      </c>
      <c r="L212" s="150"/>
      <c r="M212" s="154"/>
      <c r="N212" s="155"/>
      <c r="O212" s="155"/>
      <c r="P212" s="155"/>
      <c r="Q212" s="155"/>
      <c r="R212" s="155"/>
      <c r="S212" s="155"/>
      <c r="T212" s="156"/>
      <c r="AT212" s="151" t="s">
        <v>131</v>
      </c>
      <c r="AU212" s="151" t="s">
        <v>84</v>
      </c>
      <c r="AV212" s="149" t="s">
        <v>84</v>
      </c>
      <c r="AW212" s="149" t="s">
        <v>32</v>
      </c>
      <c r="AX212" s="149" t="s">
        <v>18</v>
      </c>
      <c r="AY212" s="151" t="s">
        <v>119</v>
      </c>
    </row>
    <row r="213" spans="1:65" s="17" customFormat="1" ht="12">
      <c r="A213" s="13"/>
      <c r="B213" s="132"/>
      <c r="C213" s="157" t="s">
        <v>258</v>
      </c>
      <c r="D213" s="157" t="s">
        <v>132</v>
      </c>
      <c r="E213" s="158" t="s">
        <v>259</v>
      </c>
      <c r="F213" s="159" t="s">
        <v>260</v>
      </c>
      <c r="G213" s="160" t="s">
        <v>236</v>
      </c>
      <c r="H213" s="161">
        <v>2</v>
      </c>
      <c r="I213" s="162"/>
      <c r="J213" s="162">
        <f>ROUND(I213*H213,2)</f>
        <v>0</v>
      </c>
      <c r="K213" s="159"/>
      <c r="L213" s="163"/>
      <c r="M213" s="164"/>
      <c r="N213" s="165" t="s">
        <v>40</v>
      </c>
      <c r="O213" s="141">
        <v>0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R213" s="143" t="s">
        <v>163</v>
      </c>
      <c r="AT213" s="143" t="s">
        <v>132</v>
      </c>
      <c r="AU213" s="143" t="s">
        <v>84</v>
      </c>
      <c r="AY213" s="2" t="s">
        <v>119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2" t="s">
        <v>18</v>
      </c>
      <c r="BK213" s="144">
        <f>ROUND(I213*H213,2)</f>
        <v>0</v>
      </c>
      <c r="BL213" s="2" t="s">
        <v>144</v>
      </c>
      <c r="BM213" s="143" t="s">
        <v>261</v>
      </c>
    </row>
    <row r="214" spans="1:65">
      <c r="A214" s="13"/>
      <c r="B214" s="14"/>
      <c r="C214" s="13"/>
      <c r="D214" s="145" t="s">
        <v>129</v>
      </c>
      <c r="E214" s="13"/>
      <c r="F214" s="146" t="s">
        <v>260</v>
      </c>
      <c r="G214" s="13"/>
      <c r="H214" s="13"/>
      <c r="I214" s="13"/>
      <c r="J214" s="13"/>
      <c r="K214" s="13"/>
      <c r="L214" s="14"/>
      <c r="M214" s="147"/>
      <c r="N214" s="148"/>
      <c r="O214" s="41"/>
      <c r="P214" s="41"/>
      <c r="Q214" s="41"/>
      <c r="R214" s="41"/>
      <c r="S214" s="41"/>
      <c r="T214" s="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" t="s">
        <v>129</v>
      </c>
      <c r="AU214" s="2" t="s">
        <v>84</v>
      </c>
    </row>
    <row r="215" spans="1:65" s="149" customFormat="1">
      <c r="B215" s="150"/>
      <c r="D215" s="145" t="s">
        <v>131</v>
      </c>
      <c r="E215" s="151"/>
      <c r="F215" s="152" t="s">
        <v>84</v>
      </c>
      <c r="H215" s="153">
        <v>2</v>
      </c>
      <c r="L215" s="150"/>
      <c r="M215" s="154"/>
      <c r="N215" s="155"/>
      <c r="O215" s="155"/>
      <c r="P215" s="155"/>
      <c r="Q215" s="155"/>
      <c r="R215" s="155"/>
      <c r="S215" s="155"/>
      <c r="T215" s="156"/>
      <c r="AT215" s="151" t="s">
        <v>131</v>
      </c>
      <c r="AU215" s="151" t="s">
        <v>84</v>
      </c>
      <c r="AV215" s="149" t="s">
        <v>84</v>
      </c>
      <c r="AW215" s="149" t="s">
        <v>32</v>
      </c>
      <c r="AX215" s="149" t="s">
        <v>18</v>
      </c>
      <c r="AY215" s="151" t="s">
        <v>119</v>
      </c>
    </row>
    <row r="216" spans="1:65" s="17" customFormat="1" ht="24">
      <c r="A216" s="13"/>
      <c r="B216" s="132"/>
      <c r="C216" s="133" t="s">
        <v>262</v>
      </c>
      <c r="D216" s="133" t="s">
        <v>122</v>
      </c>
      <c r="E216" s="134" t="s">
        <v>263</v>
      </c>
      <c r="F216" s="135" t="s">
        <v>264</v>
      </c>
      <c r="G216" s="136" t="s">
        <v>207</v>
      </c>
      <c r="H216" s="137">
        <v>5.0000000000000001E-3</v>
      </c>
      <c r="I216" s="138"/>
      <c r="J216" s="138">
        <f>ROUND(I216*H216,2)</f>
        <v>0</v>
      </c>
      <c r="K216" s="135" t="s">
        <v>126</v>
      </c>
      <c r="L216" s="14"/>
      <c r="M216" s="139"/>
      <c r="N216" s="140" t="s">
        <v>40</v>
      </c>
      <c r="O216" s="141">
        <v>12.207000000000001</v>
      </c>
      <c r="P216" s="141">
        <f>O216*H216</f>
        <v>6.1035000000000006E-2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R216" s="143" t="s">
        <v>127</v>
      </c>
      <c r="AT216" s="143" t="s">
        <v>122</v>
      </c>
      <c r="AU216" s="143" t="s">
        <v>84</v>
      </c>
      <c r="AY216" s="2" t="s">
        <v>119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2" t="s">
        <v>18</v>
      </c>
      <c r="BK216" s="144">
        <f>ROUND(I216*H216,2)</f>
        <v>0</v>
      </c>
      <c r="BL216" s="2" t="s">
        <v>127</v>
      </c>
      <c r="BM216" s="143" t="s">
        <v>265</v>
      </c>
    </row>
    <row r="217" spans="1:65" ht="27">
      <c r="A217" s="13"/>
      <c r="B217" s="14"/>
      <c r="C217" s="13"/>
      <c r="D217" s="145" t="s">
        <v>129</v>
      </c>
      <c r="E217" s="13"/>
      <c r="F217" s="146" t="s">
        <v>266</v>
      </c>
      <c r="G217" s="13"/>
      <c r="H217" s="13"/>
      <c r="I217" s="13"/>
      <c r="J217" s="13"/>
      <c r="K217" s="13"/>
      <c r="L217" s="14"/>
      <c r="M217" s="147"/>
      <c r="N217" s="148"/>
      <c r="O217" s="41"/>
      <c r="P217" s="41"/>
      <c r="Q217" s="41"/>
      <c r="R217" s="41"/>
      <c r="S217" s="41"/>
      <c r="T217" s="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" t="s">
        <v>129</v>
      </c>
      <c r="AU217" s="2" t="s">
        <v>84</v>
      </c>
    </row>
    <row r="218" spans="1:65" ht="24">
      <c r="A218" s="13"/>
      <c r="B218" s="132"/>
      <c r="C218" s="133" t="s">
        <v>267</v>
      </c>
      <c r="D218" s="133" t="s">
        <v>122</v>
      </c>
      <c r="E218" s="134" t="s">
        <v>268</v>
      </c>
      <c r="F218" s="135" t="s">
        <v>269</v>
      </c>
      <c r="G218" s="136" t="s">
        <v>207</v>
      </c>
      <c r="H218" s="137">
        <v>5.0000000000000001E-3</v>
      </c>
      <c r="I218" s="138"/>
      <c r="J218" s="138">
        <f>ROUND(I218*H218,2)</f>
        <v>0</v>
      </c>
      <c r="K218" s="135" t="s">
        <v>126</v>
      </c>
      <c r="L218" s="14"/>
      <c r="M218" s="139"/>
      <c r="N218" s="140" t="s">
        <v>40</v>
      </c>
      <c r="O218" s="141">
        <v>1.97</v>
      </c>
      <c r="P218" s="141">
        <f>O218*H218</f>
        <v>9.8499999999999994E-3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R218" s="143" t="s">
        <v>127</v>
      </c>
      <c r="AT218" s="143" t="s">
        <v>122</v>
      </c>
      <c r="AU218" s="143" t="s">
        <v>84</v>
      </c>
      <c r="AY218" s="2" t="s">
        <v>119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2" t="s">
        <v>18</v>
      </c>
      <c r="BK218" s="144">
        <f>ROUND(I218*H218,2)</f>
        <v>0</v>
      </c>
      <c r="BL218" s="2" t="s">
        <v>127</v>
      </c>
      <c r="BM218" s="143" t="s">
        <v>270</v>
      </c>
    </row>
    <row r="219" spans="1:65" ht="27">
      <c r="A219" s="13"/>
      <c r="B219" s="14"/>
      <c r="C219" s="13"/>
      <c r="D219" s="145" t="s">
        <v>129</v>
      </c>
      <c r="E219" s="13"/>
      <c r="F219" s="146" t="s">
        <v>271</v>
      </c>
      <c r="G219" s="13"/>
      <c r="H219" s="13"/>
      <c r="I219" s="13"/>
      <c r="J219" s="13"/>
      <c r="K219" s="13"/>
      <c r="L219" s="14"/>
      <c r="M219" s="147"/>
      <c r="N219" s="148"/>
      <c r="O219" s="41"/>
      <c r="P219" s="41"/>
      <c r="Q219" s="41"/>
      <c r="R219" s="41"/>
      <c r="S219" s="41"/>
      <c r="T219" s="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" t="s">
        <v>129</v>
      </c>
      <c r="AU219" s="2" t="s">
        <v>84</v>
      </c>
    </row>
    <row r="220" spans="1:65" s="119" customFormat="1" ht="12.75">
      <c r="B220" s="120"/>
      <c r="D220" s="121" t="s">
        <v>74</v>
      </c>
      <c r="E220" s="130" t="s">
        <v>272</v>
      </c>
      <c r="F220" s="130" t="s">
        <v>273</v>
      </c>
      <c r="J220" s="131">
        <f>BK220</f>
        <v>0</v>
      </c>
      <c r="L220" s="120"/>
      <c r="M220" s="124"/>
      <c r="N220" s="125"/>
      <c r="O220" s="125"/>
      <c r="P220" s="126">
        <f>SUM(P221:P244)</f>
        <v>4.9737800000000005</v>
      </c>
      <c r="Q220" s="125"/>
      <c r="R220" s="126">
        <f>SUM(R221:R244)</f>
        <v>6.046E-2</v>
      </c>
      <c r="S220" s="125"/>
      <c r="T220" s="127">
        <f>SUM(T221:T244)</f>
        <v>0</v>
      </c>
      <c r="AR220" s="121" t="s">
        <v>84</v>
      </c>
      <c r="AT220" s="128" t="s">
        <v>74</v>
      </c>
      <c r="AU220" s="128" t="s">
        <v>18</v>
      </c>
      <c r="AY220" s="121" t="s">
        <v>119</v>
      </c>
      <c r="BK220" s="129">
        <f>SUM(BK221:BK244)</f>
        <v>0</v>
      </c>
    </row>
    <row r="221" spans="1:65" s="17" customFormat="1" ht="24">
      <c r="A221" s="13"/>
      <c r="B221" s="132"/>
      <c r="C221" s="133" t="s">
        <v>135</v>
      </c>
      <c r="D221" s="133" t="s">
        <v>122</v>
      </c>
      <c r="E221" s="134" t="s">
        <v>274</v>
      </c>
      <c r="F221" s="135" t="s">
        <v>275</v>
      </c>
      <c r="G221" s="136" t="s">
        <v>236</v>
      </c>
      <c r="H221" s="137">
        <v>1</v>
      </c>
      <c r="I221" s="138"/>
      <c r="J221" s="138">
        <f>ROUND(I221*H221,2)</f>
        <v>0</v>
      </c>
      <c r="K221" s="135"/>
      <c r="L221" s="14"/>
      <c r="M221" s="139"/>
      <c r="N221" s="140" t="s">
        <v>40</v>
      </c>
      <c r="O221" s="141">
        <v>0.66600000000000004</v>
      </c>
      <c r="P221" s="141">
        <f>O221*H221</f>
        <v>0.66600000000000004</v>
      </c>
      <c r="Q221" s="141">
        <v>3.1019999999999999E-2</v>
      </c>
      <c r="R221" s="141">
        <f>Q221*H221</f>
        <v>3.1019999999999999E-2</v>
      </c>
      <c r="S221" s="141">
        <v>0</v>
      </c>
      <c r="T221" s="142">
        <f>S221*H221</f>
        <v>0</v>
      </c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R221" s="143" t="s">
        <v>127</v>
      </c>
      <c r="AT221" s="143" t="s">
        <v>122</v>
      </c>
      <c r="AU221" s="143" t="s">
        <v>84</v>
      </c>
      <c r="AY221" s="2" t="s">
        <v>119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2" t="s">
        <v>18</v>
      </c>
      <c r="BK221" s="144">
        <f>ROUND(I221*H221,2)</f>
        <v>0</v>
      </c>
      <c r="BL221" s="2" t="s">
        <v>127</v>
      </c>
      <c r="BM221" s="143" t="s">
        <v>276</v>
      </c>
    </row>
    <row r="222" spans="1:65" ht="36">
      <c r="A222" s="13"/>
      <c r="B222" s="14"/>
      <c r="C222" s="13"/>
      <c r="D222" s="145" t="s">
        <v>129</v>
      </c>
      <c r="E222" s="13"/>
      <c r="F222" s="146" t="s">
        <v>277</v>
      </c>
      <c r="G222" s="13"/>
      <c r="H222" s="13"/>
      <c r="I222" s="13"/>
      <c r="J222" s="13"/>
      <c r="K222" s="13"/>
      <c r="L222" s="14"/>
      <c r="M222" s="147"/>
      <c r="N222" s="148"/>
      <c r="O222" s="41"/>
      <c r="P222" s="41"/>
      <c r="Q222" s="41"/>
      <c r="R222" s="41"/>
      <c r="S222" s="41"/>
      <c r="T222" s="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" t="s">
        <v>129</v>
      </c>
      <c r="AU222" s="2" t="s">
        <v>84</v>
      </c>
    </row>
    <row r="223" spans="1:65" ht="24">
      <c r="A223" s="13"/>
      <c r="B223" s="132"/>
      <c r="C223" s="133" t="s">
        <v>278</v>
      </c>
      <c r="D223" s="133" t="s">
        <v>122</v>
      </c>
      <c r="E223" s="134" t="s">
        <v>279</v>
      </c>
      <c r="F223" s="135" t="s">
        <v>280</v>
      </c>
      <c r="G223" s="136" t="s">
        <v>236</v>
      </c>
      <c r="H223" s="137">
        <v>1</v>
      </c>
      <c r="I223" s="138"/>
      <c r="J223" s="138">
        <f>ROUND(I223*H223,2)</f>
        <v>0</v>
      </c>
      <c r="K223" s="135" t="s">
        <v>126</v>
      </c>
      <c r="L223" s="14"/>
      <c r="M223" s="139"/>
      <c r="N223" s="140" t="s">
        <v>40</v>
      </c>
      <c r="O223" s="141">
        <v>1.8540000000000001</v>
      </c>
      <c r="P223" s="141">
        <f>O223*H223</f>
        <v>1.8540000000000001</v>
      </c>
      <c r="Q223" s="141">
        <v>1.1129999999999999E-2</v>
      </c>
      <c r="R223" s="141">
        <f>Q223*H223</f>
        <v>1.1129999999999999E-2</v>
      </c>
      <c r="S223" s="141">
        <v>0</v>
      </c>
      <c r="T223" s="142">
        <f>S223*H223</f>
        <v>0</v>
      </c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R223" s="143" t="s">
        <v>127</v>
      </c>
      <c r="AT223" s="143" t="s">
        <v>122</v>
      </c>
      <c r="AU223" s="143" t="s">
        <v>84</v>
      </c>
      <c r="AY223" s="2" t="s">
        <v>119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2" t="s">
        <v>18</v>
      </c>
      <c r="BK223" s="144">
        <f>ROUND(I223*H223,2)</f>
        <v>0</v>
      </c>
      <c r="BL223" s="2" t="s">
        <v>127</v>
      </c>
      <c r="BM223" s="143" t="s">
        <v>281</v>
      </c>
    </row>
    <row r="224" spans="1:65" ht="18">
      <c r="A224" s="13"/>
      <c r="B224" s="14"/>
      <c r="C224" s="13"/>
      <c r="D224" s="145" t="s">
        <v>129</v>
      </c>
      <c r="E224" s="13"/>
      <c r="F224" s="146" t="s">
        <v>282</v>
      </c>
      <c r="G224" s="13"/>
      <c r="H224" s="13"/>
      <c r="I224" s="13"/>
      <c r="J224" s="13"/>
      <c r="K224" s="13"/>
      <c r="L224" s="14"/>
      <c r="M224" s="147"/>
      <c r="N224" s="148"/>
      <c r="O224" s="41"/>
      <c r="P224" s="41"/>
      <c r="Q224" s="41"/>
      <c r="R224" s="41"/>
      <c r="S224" s="41"/>
      <c r="T224" s="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" t="s">
        <v>129</v>
      </c>
      <c r="AU224" s="2" t="s">
        <v>84</v>
      </c>
    </row>
    <row r="225" spans="1:65" s="149" customFormat="1">
      <c r="B225" s="150"/>
      <c r="D225" s="145" t="s">
        <v>131</v>
      </c>
      <c r="E225" s="151"/>
      <c r="F225" s="152" t="s">
        <v>18</v>
      </c>
      <c r="H225" s="153">
        <v>1</v>
      </c>
      <c r="L225" s="150"/>
      <c r="M225" s="154"/>
      <c r="N225" s="155"/>
      <c r="O225" s="155"/>
      <c r="P225" s="155"/>
      <c r="Q225" s="155"/>
      <c r="R225" s="155"/>
      <c r="S225" s="155"/>
      <c r="T225" s="156"/>
      <c r="AT225" s="151" t="s">
        <v>131</v>
      </c>
      <c r="AU225" s="151" t="s">
        <v>84</v>
      </c>
      <c r="AV225" s="149" t="s">
        <v>84</v>
      </c>
      <c r="AW225" s="149" t="s">
        <v>32</v>
      </c>
      <c r="AX225" s="149" t="s">
        <v>18</v>
      </c>
      <c r="AY225" s="151" t="s">
        <v>119</v>
      </c>
    </row>
    <row r="226" spans="1:65" s="17" customFormat="1" ht="24">
      <c r="A226" s="13"/>
      <c r="B226" s="132"/>
      <c r="C226" s="133" t="s">
        <v>283</v>
      </c>
      <c r="D226" s="133" t="s">
        <v>122</v>
      </c>
      <c r="E226" s="134" t="s">
        <v>284</v>
      </c>
      <c r="F226" s="135" t="s">
        <v>285</v>
      </c>
      <c r="G226" s="136" t="s">
        <v>220</v>
      </c>
      <c r="H226" s="137">
        <v>5</v>
      </c>
      <c r="I226" s="138"/>
      <c r="J226" s="138">
        <f>ROUND(I226*H226,2)</f>
        <v>0</v>
      </c>
      <c r="K226" s="135" t="s">
        <v>126</v>
      </c>
      <c r="L226" s="14"/>
      <c r="M226" s="139"/>
      <c r="N226" s="140" t="s">
        <v>40</v>
      </c>
      <c r="O226" s="141">
        <v>0.114</v>
      </c>
      <c r="P226" s="141">
        <f>O226*H226</f>
        <v>0.57000000000000006</v>
      </c>
      <c r="Q226" s="141">
        <v>1.1199999999999999E-3</v>
      </c>
      <c r="R226" s="141">
        <f>Q226*H226</f>
        <v>5.5999999999999991E-3</v>
      </c>
      <c r="S226" s="141">
        <v>0</v>
      </c>
      <c r="T226" s="142">
        <f>S226*H226</f>
        <v>0</v>
      </c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R226" s="143" t="s">
        <v>127</v>
      </c>
      <c r="AT226" s="143" t="s">
        <v>122</v>
      </c>
      <c r="AU226" s="143" t="s">
        <v>84</v>
      </c>
      <c r="AY226" s="2" t="s">
        <v>119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2" t="s">
        <v>18</v>
      </c>
      <c r="BK226" s="144">
        <f>ROUND(I226*H226,2)</f>
        <v>0</v>
      </c>
      <c r="BL226" s="2" t="s">
        <v>127</v>
      </c>
      <c r="BM226" s="143" t="s">
        <v>286</v>
      </c>
    </row>
    <row r="227" spans="1:65">
      <c r="A227" s="13"/>
      <c r="B227" s="14"/>
      <c r="C227" s="13"/>
      <c r="D227" s="145" t="s">
        <v>129</v>
      </c>
      <c r="E227" s="13"/>
      <c r="F227" s="146" t="s">
        <v>287</v>
      </c>
      <c r="G227" s="13"/>
      <c r="H227" s="13"/>
      <c r="I227" s="13"/>
      <c r="J227" s="13"/>
      <c r="K227" s="13"/>
      <c r="L227" s="14"/>
      <c r="M227" s="147"/>
      <c r="N227" s="148"/>
      <c r="O227" s="41"/>
      <c r="P227" s="41"/>
      <c r="Q227" s="41"/>
      <c r="R227" s="41"/>
      <c r="S227" s="41"/>
      <c r="T227" s="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" t="s">
        <v>129</v>
      </c>
      <c r="AU227" s="2" t="s">
        <v>84</v>
      </c>
    </row>
    <row r="228" spans="1:65" s="149" customFormat="1">
      <c r="B228" s="150"/>
      <c r="D228" s="145" t="s">
        <v>131</v>
      </c>
      <c r="E228" s="151"/>
      <c r="F228" s="152" t="s">
        <v>149</v>
      </c>
      <c r="H228" s="153">
        <v>5</v>
      </c>
      <c r="L228" s="150"/>
      <c r="M228" s="154"/>
      <c r="N228" s="155"/>
      <c r="O228" s="155"/>
      <c r="P228" s="155"/>
      <c r="Q228" s="155"/>
      <c r="R228" s="155"/>
      <c r="S228" s="155"/>
      <c r="T228" s="156"/>
      <c r="AT228" s="151" t="s">
        <v>131</v>
      </c>
      <c r="AU228" s="151" t="s">
        <v>84</v>
      </c>
      <c r="AV228" s="149" t="s">
        <v>84</v>
      </c>
      <c r="AW228" s="149" t="s">
        <v>32</v>
      </c>
      <c r="AX228" s="149" t="s">
        <v>18</v>
      </c>
      <c r="AY228" s="151" t="s">
        <v>119</v>
      </c>
    </row>
    <row r="229" spans="1:65" s="17" customFormat="1" ht="24">
      <c r="A229" s="13"/>
      <c r="B229" s="132"/>
      <c r="C229" s="133" t="s">
        <v>288</v>
      </c>
      <c r="D229" s="133" t="s">
        <v>122</v>
      </c>
      <c r="E229" s="134" t="s">
        <v>289</v>
      </c>
      <c r="F229" s="135" t="s">
        <v>290</v>
      </c>
      <c r="G229" s="136" t="s">
        <v>220</v>
      </c>
      <c r="H229" s="137">
        <v>1</v>
      </c>
      <c r="I229" s="138"/>
      <c r="J229" s="138">
        <f>ROUND(I229*H229,2)</f>
        <v>0</v>
      </c>
      <c r="K229" s="135" t="s">
        <v>126</v>
      </c>
      <c r="L229" s="14"/>
      <c r="M229" s="139"/>
      <c r="N229" s="140" t="s">
        <v>40</v>
      </c>
      <c r="O229" s="141">
        <v>0.25</v>
      </c>
      <c r="P229" s="141">
        <f>O229*H229</f>
        <v>0.25</v>
      </c>
      <c r="Q229" s="141">
        <v>5.47E-3</v>
      </c>
      <c r="R229" s="141">
        <f>Q229*H229</f>
        <v>5.47E-3</v>
      </c>
      <c r="S229" s="141">
        <v>0</v>
      </c>
      <c r="T229" s="142">
        <f>S229*H229</f>
        <v>0</v>
      </c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R229" s="143" t="s">
        <v>127</v>
      </c>
      <c r="AT229" s="143" t="s">
        <v>122</v>
      </c>
      <c r="AU229" s="143" t="s">
        <v>84</v>
      </c>
      <c r="AY229" s="2" t="s">
        <v>119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2" t="s">
        <v>18</v>
      </c>
      <c r="BK229" s="144">
        <f>ROUND(I229*H229,2)</f>
        <v>0</v>
      </c>
      <c r="BL229" s="2" t="s">
        <v>127</v>
      </c>
      <c r="BM229" s="143" t="s">
        <v>291</v>
      </c>
    </row>
    <row r="230" spans="1:65" ht="18">
      <c r="A230" s="13"/>
      <c r="B230" s="14"/>
      <c r="C230" s="13"/>
      <c r="D230" s="145" t="s">
        <v>129</v>
      </c>
      <c r="E230" s="13"/>
      <c r="F230" s="146" t="s">
        <v>292</v>
      </c>
      <c r="G230" s="13"/>
      <c r="H230" s="13"/>
      <c r="I230" s="13"/>
      <c r="J230" s="13"/>
      <c r="K230" s="13"/>
      <c r="L230" s="14"/>
      <c r="M230" s="147"/>
      <c r="N230" s="148"/>
      <c r="O230" s="41"/>
      <c r="P230" s="41"/>
      <c r="Q230" s="41"/>
      <c r="R230" s="41"/>
      <c r="S230" s="41"/>
      <c r="T230" s="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" t="s">
        <v>129</v>
      </c>
      <c r="AU230" s="2" t="s">
        <v>84</v>
      </c>
    </row>
    <row r="231" spans="1:65" s="149" customFormat="1">
      <c r="B231" s="150"/>
      <c r="D231" s="145" t="s">
        <v>131</v>
      </c>
      <c r="E231" s="151"/>
      <c r="F231" s="152" t="s">
        <v>18</v>
      </c>
      <c r="H231" s="153">
        <v>1</v>
      </c>
      <c r="L231" s="150"/>
      <c r="M231" s="154"/>
      <c r="N231" s="155"/>
      <c r="O231" s="155"/>
      <c r="P231" s="155"/>
      <c r="Q231" s="155"/>
      <c r="R231" s="155"/>
      <c r="S231" s="155"/>
      <c r="T231" s="156"/>
      <c r="AT231" s="151" t="s">
        <v>131</v>
      </c>
      <c r="AU231" s="151" t="s">
        <v>84</v>
      </c>
      <c r="AV231" s="149" t="s">
        <v>84</v>
      </c>
      <c r="AW231" s="149" t="s">
        <v>32</v>
      </c>
      <c r="AX231" s="149" t="s">
        <v>18</v>
      </c>
      <c r="AY231" s="151" t="s">
        <v>119</v>
      </c>
    </row>
    <row r="232" spans="1:65" s="17" customFormat="1" ht="24">
      <c r="A232" s="13"/>
      <c r="B232" s="132"/>
      <c r="C232" s="133" t="s">
        <v>153</v>
      </c>
      <c r="D232" s="133" t="s">
        <v>122</v>
      </c>
      <c r="E232" s="134" t="s">
        <v>293</v>
      </c>
      <c r="F232" s="135" t="s">
        <v>294</v>
      </c>
      <c r="G232" s="136" t="s">
        <v>236</v>
      </c>
      <c r="H232" s="137">
        <v>1</v>
      </c>
      <c r="I232" s="138"/>
      <c r="J232" s="138">
        <f>ROUND(I232*H232,2)</f>
        <v>0</v>
      </c>
      <c r="K232" s="135" t="s">
        <v>126</v>
      </c>
      <c r="L232" s="14"/>
      <c r="M232" s="139"/>
      <c r="N232" s="140" t="s">
        <v>40</v>
      </c>
      <c r="O232" s="141">
        <v>0.25800000000000001</v>
      </c>
      <c r="P232" s="141">
        <f>O232*H232</f>
        <v>0.25800000000000001</v>
      </c>
      <c r="Q232" s="141">
        <v>6.8000000000000005E-4</v>
      </c>
      <c r="R232" s="141">
        <f>Q232*H232</f>
        <v>6.8000000000000005E-4</v>
      </c>
      <c r="S232" s="141">
        <v>0</v>
      </c>
      <c r="T232" s="142">
        <f>S232*H232</f>
        <v>0</v>
      </c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R232" s="143" t="s">
        <v>127</v>
      </c>
      <c r="AT232" s="143" t="s">
        <v>122</v>
      </c>
      <c r="AU232" s="143" t="s">
        <v>84</v>
      </c>
      <c r="AY232" s="2" t="s">
        <v>119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2" t="s">
        <v>18</v>
      </c>
      <c r="BK232" s="144">
        <f>ROUND(I232*H232,2)</f>
        <v>0</v>
      </c>
      <c r="BL232" s="2" t="s">
        <v>127</v>
      </c>
      <c r="BM232" s="143" t="s">
        <v>295</v>
      </c>
    </row>
    <row r="233" spans="1:65" ht="18">
      <c r="A233" s="13"/>
      <c r="B233" s="14"/>
      <c r="C233" s="13"/>
      <c r="D233" s="145" t="s">
        <v>129</v>
      </c>
      <c r="E233" s="13"/>
      <c r="F233" s="146" t="s">
        <v>296</v>
      </c>
      <c r="G233" s="13"/>
      <c r="H233" s="13"/>
      <c r="I233" s="13"/>
      <c r="J233" s="13"/>
      <c r="K233" s="13"/>
      <c r="L233" s="14"/>
      <c r="M233" s="147"/>
      <c r="N233" s="148"/>
      <c r="O233" s="41"/>
      <c r="P233" s="41"/>
      <c r="Q233" s="41"/>
      <c r="R233" s="41"/>
      <c r="S233" s="41"/>
      <c r="T233" s="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" t="s">
        <v>129</v>
      </c>
      <c r="AU233" s="2" t="s">
        <v>84</v>
      </c>
    </row>
    <row r="234" spans="1:65" s="149" customFormat="1">
      <c r="B234" s="150"/>
      <c r="D234" s="145" t="s">
        <v>131</v>
      </c>
      <c r="E234" s="151"/>
      <c r="F234" s="152" t="s">
        <v>18</v>
      </c>
      <c r="H234" s="153">
        <v>1</v>
      </c>
      <c r="L234" s="150"/>
      <c r="M234" s="154"/>
      <c r="N234" s="155"/>
      <c r="O234" s="155"/>
      <c r="P234" s="155"/>
      <c r="Q234" s="155"/>
      <c r="R234" s="155"/>
      <c r="S234" s="155"/>
      <c r="T234" s="156"/>
      <c r="AT234" s="151" t="s">
        <v>131</v>
      </c>
      <c r="AU234" s="151" t="s">
        <v>84</v>
      </c>
      <c r="AV234" s="149" t="s">
        <v>84</v>
      </c>
      <c r="AW234" s="149" t="s">
        <v>32</v>
      </c>
      <c r="AX234" s="149" t="s">
        <v>18</v>
      </c>
      <c r="AY234" s="151" t="s">
        <v>119</v>
      </c>
    </row>
    <row r="235" spans="1:65" s="17" customFormat="1" ht="24">
      <c r="A235" s="13"/>
      <c r="B235" s="132"/>
      <c r="C235" s="133" t="s">
        <v>297</v>
      </c>
      <c r="D235" s="133" t="s">
        <v>122</v>
      </c>
      <c r="E235" s="134" t="s">
        <v>298</v>
      </c>
      <c r="F235" s="135" t="s">
        <v>299</v>
      </c>
      <c r="G235" s="136" t="s">
        <v>220</v>
      </c>
      <c r="H235" s="137">
        <v>1</v>
      </c>
      <c r="I235" s="138"/>
      <c r="J235" s="138">
        <f>ROUND(I235*H235,2)</f>
        <v>0</v>
      </c>
      <c r="K235" s="135" t="s">
        <v>126</v>
      </c>
      <c r="L235" s="14"/>
      <c r="M235" s="139"/>
      <c r="N235" s="140" t="s">
        <v>40</v>
      </c>
      <c r="O235" s="141">
        <v>0.51200000000000001</v>
      </c>
      <c r="P235" s="141">
        <f>O235*H235</f>
        <v>0.51200000000000001</v>
      </c>
      <c r="Q235" s="141">
        <v>3.2799999999999999E-3</v>
      </c>
      <c r="R235" s="141">
        <f>Q235*H235</f>
        <v>3.2799999999999999E-3</v>
      </c>
      <c r="S235" s="141">
        <v>0</v>
      </c>
      <c r="T235" s="142">
        <f>S235*H235</f>
        <v>0</v>
      </c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R235" s="143" t="s">
        <v>127</v>
      </c>
      <c r="AT235" s="143" t="s">
        <v>122</v>
      </c>
      <c r="AU235" s="143" t="s">
        <v>84</v>
      </c>
      <c r="AY235" s="2" t="s">
        <v>119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2" t="s">
        <v>18</v>
      </c>
      <c r="BK235" s="144">
        <f>ROUND(I235*H235,2)</f>
        <v>0</v>
      </c>
      <c r="BL235" s="2" t="s">
        <v>127</v>
      </c>
      <c r="BM235" s="143" t="s">
        <v>300</v>
      </c>
    </row>
    <row r="236" spans="1:65" ht="27">
      <c r="A236" s="13"/>
      <c r="B236" s="14"/>
      <c r="C236" s="13"/>
      <c r="D236" s="145" t="s">
        <v>129</v>
      </c>
      <c r="E236" s="13"/>
      <c r="F236" s="146" t="s">
        <v>301</v>
      </c>
      <c r="G236" s="13"/>
      <c r="H236" s="13"/>
      <c r="I236" s="13"/>
      <c r="J236" s="13"/>
      <c r="K236" s="13"/>
      <c r="L236" s="14"/>
      <c r="M236" s="147"/>
      <c r="N236" s="148"/>
      <c r="O236" s="41"/>
      <c r="P236" s="41"/>
      <c r="Q236" s="41"/>
      <c r="R236" s="41"/>
      <c r="S236" s="41"/>
      <c r="T236" s="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" t="s">
        <v>129</v>
      </c>
      <c r="AU236" s="2" t="s">
        <v>84</v>
      </c>
    </row>
    <row r="237" spans="1:65" s="149" customFormat="1">
      <c r="B237" s="150"/>
      <c r="D237" s="145" t="s">
        <v>131</v>
      </c>
      <c r="E237" s="151"/>
      <c r="F237" s="152" t="s">
        <v>18</v>
      </c>
      <c r="H237" s="153">
        <v>1</v>
      </c>
      <c r="L237" s="150"/>
      <c r="M237" s="154"/>
      <c r="N237" s="155"/>
      <c r="O237" s="155"/>
      <c r="P237" s="155"/>
      <c r="Q237" s="155"/>
      <c r="R237" s="155"/>
      <c r="S237" s="155"/>
      <c r="T237" s="156"/>
      <c r="AT237" s="151" t="s">
        <v>131</v>
      </c>
      <c r="AU237" s="151" t="s">
        <v>84</v>
      </c>
      <c r="AV237" s="149" t="s">
        <v>84</v>
      </c>
      <c r="AW237" s="149" t="s">
        <v>32</v>
      </c>
      <c r="AX237" s="149" t="s">
        <v>18</v>
      </c>
      <c r="AY237" s="151" t="s">
        <v>119</v>
      </c>
    </row>
    <row r="238" spans="1:65" s="17" customFormat="1" ht="24">
      <c r="A238" s="13"/>
      <c r="B238" s="132"/>
      <c r="C238" s="133" t="s">
        <v>302</v>
      </c>
      <c r="D238" s="133" t="s">
        <v>122</v>
      </c>
      <c r="E238" s="134" t="s">
        <v>303</v>
      </c>
      <c r="F238" s="135" t="s">
        <v>304</v>
      </c>
      <c r="G238" s="136" t="s">
        <v>220</v>
      </c>
      <c r="H238" s="137">
        <v>1</v>
      </c>
      <c r="I238" s="138"/>
      <c r="J238" s="138">
        <f>ROUND(I238*H238,2)</f>
        <v>0</v>
      </c>
      <c r="K238" s="135" t="s">
        <v>126</v>
      </c>
      <c r="L238" s="14"/>
      <c r="M238" s="139"/>
      <c r="N238" s="140" t="s">
        <v>40</v>
      </c>
      <c r="O238" s="141">
        <v>0.51200000000000001</v>
      </c>
      <c r="P238" s="141">
        <f>O238*H238</f>
        <v>0.51200000000000001</v>
      </c>
      <c r="Q238" s="141">
        <v>3.2799999999999999E-3</v>
      </c>
      <c r="R238" s="141">
        <f>Q238*H238</f>
        <v>3.2799999999999999E-3</v>
      </c>
      <c r="S238" s="141">
        <v>0</v>
      </c>
      <c r="T238" s="142">
        <f>S238*H238</f>
        <v>0</v>
      </c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R238" s="143" t="s">
        <v>127</v>
      </c>
      <c r="AT238" s="143" t="s">
        <v>122</v>
      </c>
      <c r="AU238" s="143" t="s">
        <v>84</v>
      </c>
      <c r="AY238" s="2" t="s">
        <v>119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2" t="s">
        <v>18</v>
      </c>
      <c r="BK238" s="144">
        <f>ROUND(I238*H238,2)</f>
        <v>0</v>
      </c>
      <c r="BL238" s="2" t="s">
        <v>127</v>
      </c>
      <c r="BM238" s="143" t="s">
        <v>305</v>
      </c>
    </row>
    <row r="239" spans="1:65" ht="27">
      <c r="A239" s="13"/>
      <c r="B239" s="14"/>
      <c r="C239" s="13"/>
      <c r="D239" s="145" t="s">
        <v>129</v>
      </c>
      <c r="E239" s="13"/>
      <c r="F239" s="146" t="s">
        <v>306</v>
      </c>
      <c r="G239" s="13"/>
      <c r="H239" s="13"/>
      <c r="I239" s="13"/>
      <c r="J239" s="13"/>
      <c r="K239" s="13"/>
      <c r="L239" s="14"/>
      <c r="M239" s="147"/>
      <c r="N239" s="148"/>
      <c r="O239" s="41"/>
      <c r="P239" s="41"/>
      <c r="Q239" s="41"/>
      <c r="R239" s="41"/>
      <c r="S239" s="41"/>
      <c r="T239" s="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" t="s">
        <v>129</v>
      </c>
      <c r="AU239" s="2" t="s">
        <v>84</v>
      </c>
    </row>
    <row r="240" spans="1:65" s="149" customFormat="1">
      <c r="B240" s="150"/>
      <c r="D240" s="145" t="s">
        <v>131</v>
      </c>
      <c r="E240" s="151"/>
      <c r="F240" s="152" t="s">
        <v>18</v>
      </c>
      <c r="H240" s="153">
        <v>1</v>
      </c>
      <c r="L240" s="150"/>
      <c r="M240" s="154"/>
      <c r="N240" s="155"/>
      <c r="O240" s="155"/>
      <c r="P240" s="155"/>
      <c r="Q240" s="155"/>
      <c r="R240" s="155"/>
      <c r="S240" s="155"/>
      <c r="T240" s="156"/>
      <c r="AT240" s="151" t="s">
        <v>131</v>
      </c>
      <c r="AU240" s="151" t="s">
        <v>84</v>
      </c>
      <c r="AV240" s="149" t="s">
        <v>84</v>
      </c>
      <c r="AW240" s="149" t="s">
        <v>32</v>
      </c>
      <c r="AX240" s="149" t="s">
        <v>18</v>
      </c>
      <c r="AY240" s="151" t="s">
        <v>119</v>
      </c>
    </row>
    <row r="241" spans="1:65" s="17" customFormat="1" ht="24">
      <c r="A241" s="13"/>
      <c r="B241" s="132"/>
      <c r="C241" s="133" t="s">
        <v>307</v>
      </c>
      <c r="D241" s="133" t="s">
        <v>122</v>
      </c>
      <c r="E241" s="134" t="s">
        <v>308</v>
      </c>
      <c r="F241" s="135" t="s">
        <v>309</v>
      </c>
      <c r="G241" s="136" t="s">
        <v>207</v>
      </c>
      <c r="H241" s="137">
        <v>0.06</v>
      </c>
      <c r="I241" s="138"/>
      <c r="J241" s="138">
        <f>ROUND(I241*H241,2)</f>
        <v>0</v>
      </c>
      <c r="K241" s="135" t="s">
        <v>126</v>
      </c>
      <c r="L241" s="14"/>
      <c r="M241" s="139"/>
      <c r="N241" s="140" t="s">
        <v>40</v>
      </c>
      <c r="O241" s="141">
        <v>4.093</v>
      </c>
      <c r="P241" s="141">
        <f>O241*H241</f>
        <v>0.24557999999999999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R241" s="143" t="s">
        <v>127</v>
      </c>
      <c r="AT241" s="143" t="s">
        <v>122</v>
      </c>
      <c r="AU241" s="143" t="s">
        <v>84</v>
      </c>
      <c r="AY241" s="2" t="s">
        <v>119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2" t="s">
        <v>18</v>
      </c>
      <c r="BK241" s="144">
        <f>ROUND(I241*H241,2)</f>
        <v>0</v>
      </c>
      <c r="BL241" s="2" t="s">
        <v>127</v>
      </c>
      <c r="BM241" s="143" t="s">
        <v>310</v>
      </c>
    </row>
    <row r="242" spans="1:65" ht="27">
      <c r="A242" s="13"/>
      <c r="B242" s="14"/>
      <c r="C242" s="13"/>
      <c r="D242" s="145" t="s">
        <v>129</v>
      </c>
      <c r="E242" s="13"/>
      <c r="F242" s="146" t="s">
        <v>311</v>
      </c>
      <c r="G242" s="13"/>
      <c r="H242" s="13"/>
      <c r="I242" s="13"/>
      <c r="J242" s="13"/>
      <c r="K242" s="13"/>
      <c r="L242" s="14"/>
      <c r="M242" s="147"/>
      <c r="N242" s="148"/>
      <c r="O242" s="41"/>
      <c r="P242" s="41"/>
      <c r="Q242" s="41"/>
      <c r="R242" s="41"/>
      <c r="S242" s="41"/>
      <c r="T242" s="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" t="s">
        <v>129</v>
      </c>
      <c r="AU242" s="2" t="s">
        <v>84</v>
      </c>
    </row>
    <row r="243" spans="1:65" ht="24">
      <c r="A243" s="13"/>
      <c r="B243" s="132"/>
      <c r="C243" s="133" t="s">
        <v>312</v>
      </c>
      <c r="D243" s="133" t="s">
        <v>122</v>
      </c>
      <c r="E243" s="134" t="s">
        <v>313</v>
      </c>
      <c r="F243" s="135" t="s">
        <v>314</v>
      </c>
      <c r="G243" s="136" t="s">
        <v>207</v>
      </c>
      <c r="H243" s="137">
        <v>0.06</v>
      </c>
      <c r="I243" s="138"/>
      <c r="J243" s="138">
        <f>ROUND(I243*H243,2)</f>
        <v>0</v>
      </c>
      <c r="K243" s="135" t="s">
        <v>126</v>
      </c>
      <c r="L243" s="14"/>
      <c r="M243" s="139"/>
      <c r="N243" s="140" t="s">
        <v>40</v>
      </c>
      <c r="O243" s="141">
        <v>1.77</v>
      </c>
      <c r="P243" s="141">
        <f>O243*H243</f>
        <v>0.1062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R243" s="143" t="s">
        <v>127</v>
      </c>
      <c r="AT243" s="143" t="s">
        <v>122</v>
      </c>
      <c r="AU243" s="143" t="s">
        <v>84</v>
      </c>
      <c r="AY243" s="2" t="s">
        <v>119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2" t="s">
        <v>18</v>
      </c>
      <c r="BK243" s="144">
        <f>ROUND(I243*H243,2)</f>
        <v>0</v>
      </c>
      <c r="BL243" s="2" t="s">
        <v>127</v>
      </c>
      <c r="BM243" s="143" t="s">
        <v>315</v>
      </c>
    </row>
    <row r="244" spans="1:65" ht="27">
      <c r="A244" s="13"/>
      <c r="B244" s="14"/>
      <c r="C244" s="13"/>
      <c r="D244" s="145" t="s">
        <v>129</v>
      </c>
      <c r="E244" s="13"/>
      <c r="F244" s="146" t="s">
        <v>316</v>
      </c>
      <c r="G244" s="13"/>
      <c r="H244" s="13"/>
      <c r="I244" s="13"/>
      <c r="J244" s="13"/>
      <c r="K244" s="13"/>
      <c r="L244" s="14"/>
      <c r="M244" s="147"/>
      <c r="N244" s="148"/>
      <c r="O244" s="41"/>
      <c r="P244" s="41"/>
      <c r="Q244" s="41"/>
      <c r="R244" s="41"/>
      <c r="S244" s="41"/>
      <c r="T244" s="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" t="s">
        <v>129</v>
      </c>
      <c r="AU244" s="2" t="s">
        <v>84</v>
      </c>
    </row>
    <row r="245" spans="1:65" s="119" customFormat="1" ht="12.75">
      <c r="B245" s="120"/>
      <c r="D245" s="121" t="s">
        <v>74</v>
      </c>
      <c r="E245" s="130" t="s">
        <v>317</v>
      </c>
      <c r="F245" s="130" t="s">
        <v>318</v>
      </c>
      <c r="J245" s="131">
        <f>BK245</f>
        <v>0</v>
      </c>
      <c r="L245" s="120"/>
      <c r="M245" s="124"/>
      <c r="N245" s="125"/>
      <c r="O245" s="125"/>
      <c r="P245" s="126">
        <f>SUM(P246:P297)</f>
        <v>161.68235800000002</v>
      </c>
      <c r="Q245" s="125"/>
      <c r="R245" s="126">
        <f>SUM(R246:R297)</f>
        <v>0.52934999999999999</v>
      </c>
      <c r="S245" s="125"/>
      <c r="T245" s="127">
        <f>SUM(T246:T297)</f>
        <v>0</v>
      </c>
      <c r="AR245" s="121" t="s">
        <v>84</v>
      </c>
      <c r="AT245" s="128" t="s">
        <v>74</v>
      </c>
      <c r="AU245" s="128" t="s">
        <v>18</v>
      </c>
      <c r="AY245" s="121" t="s">
        <v>119</v>
      </c>
      <c r="BK245" s="129">
        <f>SUM(BK246:BK297)</f>
        <v>0</v>
      </c>
    </row>
    <row r="246" spans="1:65" s="17" customFormat="1" ht="24">
      <c r="A246" s="13"/>
      <c r="B246" s="132"/>
      <c r="C246" s="133" t="s">
        <v>319</v>
      </c>
      <c r="D246" s="133" t="s">
        <v>122</v>
      </c>
      <c r="E246" s="134" t="s">
        <v>320</v>
      </c>
      <c r="F246" s="135" t="s">
        <v>321</v>
      </c>
      <c r="G246" s="136" t="s">
        <v>140</v>
      </c>
      <c r="H246" s="137">
        <v>1</v>
      </c>
      <c r="I246" s="138"/>
      <c r="J246" s="138">
        <f>ROUND(I246*H246,2)</f>
        <v>0</v>
      </c>
      <c r="K246" s="135" t="s">
        <v>126</v>
      </c>
      <c r="L246" s="14"/>
      <c r="M246" s="139"/>
      <c r="N246" s="140" t="s">
        <v>40</v>
      </c>
      <c r="O246" s="141">
        <v>0.32500000000000001</v>
      </c>
      <c r="P246" s="141">
        <f>O246*H246</f>
        <v>0.32500000000000001</v>
      </c>
      <c r="Q246" s="141">
        <v>1.48E-3</v>
      </c>
      <c r="R246" s="141">
        <f>Q246*H246</f>
        <v>1.48E-3</v>
      </c>
      <c r="S246" s="141">
        <v>0</v>
      </c>
      <c r="T246" s="142">
        <f>S246*H246</f>
        <v>0</v>
      </c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R246" s="143" t="s">
        <v>127</v>
      </c>
      <c r="AT246" s="143" t="s">
        <v>122</v>
      </c>
      <c r="AU246" s="143" t="s">
        <v>84</v>
      </c>
      <c r="AY246" s="2" t="s">
        <v>119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2" t="s">
        <v>18</v>
      </c>
      <c r="BK246" s="144">
        <f>ROUND(I246*H246,2)</f>
        <v>0</v>
      </c>
      <c r="BL246" s="2" t="s">
        <v>127</v>
      </c>
      <c r="BM246" s="143" t="s">
        <v>322</v>
      </c>
    </row>
    <row r="247" spans="1:65" ht="18">
      <c r="A247" s="13"/>
      <c r="B247" s="14"/>
      <c r="C247" s="13"/>
      <c r="D247" s="145" t="s">
        <v>129</v>
      </c>
      <c r="E247" s="13"/>
      <c r="F247" s="146" t="s">
        <v>323</v>
      </c>
      <c r="G247" s="13"/>
      <c r="H247" s="13"/>
      <c r="I247" s="13"/>
      <c r="J247" s="13"/>
      <c r="K247" s="13"/>
      <c r="L247" s="14"/>
      <c r="M247" s="147"/>
      <c r="N247" s="148"/>
      <c r="O247" s="41"/>
      <c r="P247" s="41"/>
      <c r="Q247" s="41"/>
      <c r="R247" s="41"/>
      <c r="S247" s="41"/>
      <c r="T247" s="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" t="s">
        <v>129</v>
      </c>
      <c r="AU247" s="2" t="s">
        <v>84</v>
      </c>
    </row>
    <row r="248" spans="1:65" s="149" customFormat="1">
      <c r="B248" s="150"/>
      <c r="D248" s="145" t="s">
        <v>131</v>
      </c>
      <c r="E248" s="151"/>
      <c r="F248" s="152" t="s">
        <v>18</v>
      </c>
      <c r="H248" s="153">
        <v>1</v>
      </c>
      <c r="L248" s="150"/>
      <c r="M248" s="154"/>
      <c r="N248" s="155"/>
      <c r="O248" s="155"/>
      <c r="P248" s="155"/>
      <c r="Q248" s="155"/>
      <c r="R248" s="155"/>
      <c r="S248" s="155"/>
      <c r="T248" s="156"/>
      <c r="AT248" s="151" t="s">
        <v>131</v>
      </c>
      <c r="AU248" s="151" t="s">
        <v>84</v>
      </c>
      <c r="AV248" s="149" t="s">
        <v>84</v>
      </c>
      <c r="AW248" s="149" t="s">
        <v>32</v>
      </c>
      <c r="AX248" s="149" t="s">
        <v>18</v>
      </c>
      <c r="AY248" s="151" t="s">
        <v>119</v>
      </c>
    </row>
    <row r="249" spans="1:65" s="17" customFormat="1" ht="24">
      <c r="A249" s="13"/>
      <c r="B249" s="132"/>
      <c r="C249" s="133" t="s">
        <v>324</v>
      </c>
      <c r="D249" s="133" t="s">
        <v>122</v>
      </c>
      <c r="E249" s="134" t="s">
        <v>325</v>
      </c>
      <c r="F249" s="135" t="s">
        <v>326</v>
      </c>
      <c r="G249" s="136" t="s">
        <v>140</v>
      </c>
      <c r="H249" s="137">
        <v>2</v>
      </c>
      <c r="I249" s="138"/>
      <c r="J249" s="138">
        <f>ROUND(I249*H249,2)</f>
        <v>0</v>
      </c>
      <c r="K249" s="135" t="s">
        <v>126</v>
      </c>
      <c r="L249" s="14"/>
      <c r="M249" s="139"/>
      <c r="N249" s="140" t="s">
        <v>40</v>
      </c>
      <c r="O249" s="141">
        <v>0.43099999999999999</v>
      </c>
      <c r="P249" s="141">
        <f>O249*H249</f>
        <v>0.86199999999999999</v>
      </c>
      <c r="Q249" s="141">
        <v>4.28E-3</v>
      </c>
      <c r="R249" s="141">
        <f>Q249*H249</f>
        <v>8.5599999999999999E-3</v>
      </c>
      <c r="S249" s="141">
        <v>0</v>
      </c>
      <c r="T249" s="142">
        <f>S249*H249</f>
        <v>0</v>
      </c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R249" s="143" t="s">
        <v>127</v>
      </c>
      <c r="AT249" s="143" t="s">
        <v>122</v>
      </c>
      <c r="AU249" s="143" t="s">
        <v>84</v>
      </c>
      <c r="AY249" s="2" t="s">
        <v>119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2" t="s">
        <v>18</v>
      </c>
      <c r="BK249" s="144">
        <f>ROUND(I249*H249,2)</f>
        <v>0</v>
      </c>
      <c r="BL249" s="2" t="s">
        <v>127</v>
      </c>
      <c r="BM249" s="143" t="s">
        <v>327</v>
      </c>
    </row>
    <row r="250" spans="1:65" ht="18">
      <c r="A250" s="13"/>
      <c r="B250" s="14"/>
      <c r="C250" s="13"/>
      <c r="D250" s="145" t="s">
        <v>129</v>
      </c>
      <c r="E250" s="13"/>
      <c r="F250" s="146" t="s">
        <v>328</v>
      </c>
      <c r="G250" s="13"/>
      <c r="H250" s="13"/>
      <c r="I250" s="13"/>
      <c r="J250" s="13"/>
      <c r="K250" s="13"/>
      <c r="L250" s="14"/>
      <c r="M250" s="147"/>
      <c r="N250" s="148"/>
      <c r="O250" s="41"/>
      <c r="P250" s="41"/>
      <c r="Q250" s="41"/>
      <c r="R250" s="41"/>
      <c r="S250" s="41"/>
      <c r="T250" s="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" t="s">
        <v>129</v>
      </c>
      <c r="AU250" s="2" t="s">
        <v>84</v>
      </c>
    </row>
    <row r="251" spans="1:65" s="149" customFormat="1">
      <c r="B251" s="150"/>
      <c r="D251" s="145" t="s">
        <v>131</v>
      </c>
      <c r="E251" s="151"/>
      <c r="F251" s="152" t="s">
        <v>84</v>
      </c>
      <c r="H251" s="153">
        <v>2</v>
      </c>
      <c r="L251" s="150"/>
      <c r="M251" s="154"/>
      <c r="N251" s="155"/>
      <c r="O251" s="155"/>
      <c r="P251" s="155"/>
      <c r="Q251" s="155"/>
      <c r="R251" s="155"/>
      <c r="S251" s="155"/>
      <c r="T251" s="156"/>
      <c r="AT251" s="151" t="s">
        <v>131</v>
      </c>
      <c r="AU251" s="151" t="s">
        <v>84</v>
      </c>
      <c r="AV251" s="149" t="s">
        <v>84</v>
      </c>
      <c r="AW251" s="149" t="s">
        <v>32</v>
      </c>
      <c r="AX251" s="149" t="s">
        <v>18</v>
      </c>
      <c r="AY251" s="151" t="s">
        <v>119</v>
      </c>
    </row>
    <row r="252" spans="1:65" s="17" customFormat="1" ht="24">
      <c r="A252" s="13"/>
      <c r="B252" s="132"/>
      <c r="C252" s="133" t="s">
        <v>329</v>
      </c>
      <c r="D252" s="133" t="s">
        <v>122</v>
      </c>
      <c r="E252" s="134" t="s">
        <v>330</v>
      </c>
      <c r="F252" s="135" t="s">
        <v>331</v>
      </c>
      <c r="G252" s="136" t="s">
        <v>140</v>
      </c>
      <c r="H252" s="137">
        <v>2</v>
      </c>
      <c r="I252" s="138"/>
      <c r="J252" s="138">
        <f>ROUND(I252*H252,2)</f>
        <v>0</v>
      </c>
      <c r="K252" s="135" t="s">
        <v>126</v>
      </c>
      <c r="L252" s="14"/>
      <c r="M252" s="139"/>
      <c r="N252" s="140" t="s">
        <v>40</v>
      </c>
      <c r="O252" s="141">
        <v>0.48199999999999998</v>
      </c>
      <c r="P252" s="141">
        <f>O252*H252</f>
        <v>0.96399999999999997</v>
      </c>
      <c r="Q252" s="141">
        <v>5.94E-3</v>
      </c>
      <c r="R252" s="141">
        <f>Q252*H252</f>
        <v>1.188E-2</v>
      </c>
      <c r="S252" s="141">
        <v>0</v>
      </c>
      <c r="T252" s="142">
        <f>S252*H252</f>
        <v>0</v>
      </c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R252" s="143" t="s">
        <v>127</v>
      </c>
      <c r="AT252" s="143" t="s">
        <v>122</v>
      </c>
      <c r="AU252" s="143" t="s">
        <v>84</v>
      </c>
      <c r="AY252" s="2" t="s">
        <v>119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2" t="s">
        <v>18</v>
      </c>
      <c r="BK252" s="144">
        <f>ROUND(I252*H252,2)</f>
        <v>0</v>
      </c>
      <c r="BL252" s="2" t="s">
        <v>127</v>
      </c>
      <c r="BM252" s="143" t="s">
        <v>332</v>
      </c>
    </row>
    <row r="253" spans="1:65" ht="18">
      <c r="A253" s="13"/>
      <c r="B253" s="14"/>
      <c r="C253" s="13"/>
      <c r="D253" s="145" t="s">
        <v>129</v>
      </c>
      <c r="E253" s="13"/>
      <c r="F253" s="146" t="s">
        <v>333</v>
      </c>
      <c r="G253" s="13"/>
      <c r="H253" s="13"/>
      <c r="I253" s="13"/>
      <c r="J253" s="13"/>
      <c r="K253" s="13"/>
      <c r="L253" s="14"/>
      <c r="M253" s="147"/>
      <c r="N253" s="148"/>
      <c r="O253" s="41"/>
      <c r="P253" s="41"/>
      <c r="Q253" s="41"/>
      <c r="R253" s="41"/>
      <c r="S253" s="41"/>
      <c r="T253" s="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" t="s">
        <v>129</v>
      </c>
      <c r="AU253" s="2" t="s">
        <v>84</v>
      </c>
    </row>
    <row r="254" spans="1:65" s="149" customFormat="1">
      <c r="B254" s="150"/>
      <c r="D254" s="145" t="s">
        <v>131</v>
      </c>
      <c r="E254" s="151"/>
      <c r="F254" s="152" t="s">
        <v>84</v>
      </c>
      <c r="H254" s="153">
        <v>2</v>
      </c>
      <c r="L254" s="150"/>
      <c r="M254" s="154"/>
      <c r="N254" s="155"/>
      <c r="O254" s="155"/>
      <c r="P254" s="155"/>
      <c r="Q254" s="155"/>
      <c r="R254" s="155"/>
      <c r="S254" s="155"/>
      <c r="T254" s="156"/>
      <c r="AT254" s="151" t="s">
        <v>131</v>
      </c>
      <c r="AU254" s="151" t="s">
        <v>84</v>
      </c>
      <c r="AV254" s="149" t="s">
        <v>84</v>
      </c>
      <c r="AW254" s="149" t="s">
        <v>32</v>
      </c>
      <c r="AX254" s="149" t="s">
        <v>18</v>
      </c>
      <c r="AY254" s="151" t="s">
        <v>119</v>
      </c>
    </row>
    <row r="255" spans="1:65" s="17" customFormat="1" ht="12">
      <c r="A255" s="13"/>
      <c r="B255" s="132"/>
      <c r="C255" s="133" t="s">
        <v>334</v>
      </c>
      <c r="D255" s="133" t="s">
        <v>122</v>
      </c>
      <c r="E255" s="134" t="s">
        <v>335</v>
      </c>
      <c r="F255" s="135" t="s">
        <v>336</v>
      </c>
      <c r="G255" s="136" t="s">
        <v>140</v>
      </c>
      <c r="H255" s="137">
        <v>3</v>
      </c>
      <c r="I255" s="138"/>
      <c r="J255" s="138">
        <f>ROUND(I255*H255,2)</f>
        <v>0</v>
      </c>
      <c r="K255" s="135" t="s">
        <v>126</v>
      </c>
      <c r="L255" s="14"/>
      <c r="M255" s="139"/>
      <c r="N255" s="140" t="s">
        <v>40</v>
      </c>
      <c r="O255" s="141">
        <v>2.1000000000000001E-2</v>
      </c>
      <c r="P255" s="141">
        <f>O255*H255</f>
        <v>6.3E-2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R255" s="143" t="s">
        <v>127</v>
      </c>
      <c r="AT255" s="143" t="s">
        <v>122</v>
      </c>
      <c r="AU255" s="143" t="s">
        <v>84</v>
      </c>
      <c r="AY255" s="2" t="s">
        <v>119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2" t="s">
        <v>18</v>
      </c>
      <c r="BK255" s="144">
        <f>ROUND(I255*H255,2)</f>
        <v>0</v>
      </c>
      <c r="BL255" s="2" t="s">
        <v>127</v>
      </c>
      <c r="BM255" s="143" t="s">
        <v>337</v>
      </c>
    </row>
    <row r="256" spans="1:65" ht="27">
      <c r="A256" s="13"/>
      <c r="B256" s="14"/>
      <c r="C256" s="13"/>
      <c r="D256" s="145" t="s">
        <v>129</v>
      </c>
      <c r="E256" s="13"/>
      <c r="F256" s="146" t="s">
        <v>338</v>
      </c>
      <c r="G256" s="13"/>
      <c r="H256" s="13"/>
      <c r="I256" s="13"/>
      <c r="J256" s="13"/>
      <c r="K256" s="13"/>
      <c r="L256" s="14"/>
      <c r="M256" s="147"/>
      <c r="N256" s="148"/>
      <c r="O256" s="41"/>
      <c r="P256" s="41"/>
      <c r="Q256" s="41"/>
      <c r="R256" s="41"/>
      <c r="S256" s="41"/>
      <c r="T256" s="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" t="s">
        <v>129</v>
      </c>
      <c r="AU256" s="2" t="s">
        <v>84</v>
      </c>
    </row>
    <row r="257" spans="1:65" s="149" customFormat="1">
      <c r="B257" s="150"/>
      <c r="D257" s="145" t="s">
        <v>131</v>
      </c>
      <c r="E257" s="151"/>
      <c r="F257" s="152" t="s">
        <v>339</v>
      </c>
      <c r="H257" s="153">
        <v>3</v>
      </c>
      <c r="L257" s="150"/>
      <c r="M257" s="154"/>
      <c r="N257" s="155"/>
      <c r="O257" s="155"/>
      <c r="P257" s="155"/>
      <c r="Q257" s="155"/>
      <c r="R257" s="155"/>
      <c r="S257" s="155"/>
      <c r="T257" s="156"/>
      <c r="AT257" s="151" t="s">
        <v>131</v>
      </c>
      <c r="AU257" s="151" t="s">
        <v>84</v>
      </c>
      <c r="AV257" s="149" t="s">
        <v>84</v>
      </c>
      <c r="AW257" s="149" t="s">
        <v>32</v>
      </c>
      <c r="AX257" s="149" t="s">
        <v>18</v>
      </c>
      <c r="AY257" s="151" t="s">
        <v>119</v>
      </c>
    </row>
    <row r="258" spans="1:65" s="17" customFormat="1" ht="12">
      <c r="A258" s="13"/>
      <c r="B258" s="132"/>
      <c r="C258" s="133" t="s">
        <v>340</v>
      </c>
      <c r="D258" s="133" t="s">
        <v>122</v>
      </c>
      <c r="E258" s="134" t="s">
        <v>341</v>
      </c>
      <c r="F258" s="135" t="s">
        <v>342</v>
      </c>
      <c r="G258" s="136" t="s">
        <v>140</v>
      </c>
      <c r="H258" s="137">
        <v>2</v>
      </c>
      <c r="I258" s="138"/>
      <c r="J258" s="138">
        <f>ROUND(I258*H258,2)</f>
        <v>0</v>
      </c>
      <c r="K258" s="135" t="s">
        <v>126</v>
      </c>
      <c r="L258" s="14"/>
      <c r="M258" s="139"/>
      <c r="N258" s="140" t="s">
        <v>40</v>
      </c>
      <c r="O258" s="141">
        <v>3.2000000000000001E-2</v>
      </c>
      <c r="P258" s="141">
        <f>O258*H258</f>
        <v>6.4000000000000001E-2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R258" s="143" t="s">
        <v>127</v>
      </c>
      <c r="AT258" s="143" t="s">
        <v>122</v>
      </c>
      <c r="AU258" s="143" t="s">
        <v>84</v>
      </c>
      <c r="AY258" s="2" t="s">
        <v>119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2" t="s">
        <v>18</v>
      </c>
      <c r="BK258" s="144">
        <f>ROUND(I258*H258,2)</f>
        <v>0</v>
      </c>
      <c r="BL258" s="2" t="s">
        <v>127</v>
      </c>
      <c r="BM258" s="143" t="s">
        <v>343</v>
      </c>
    </row>
    <row r="259" spans="1:65" ht="27">
      <c r="A259" s="13"/>
      <c r="B259" s="14"/>
      <c r="C259" s="13"/>
      <c r="D259" s="145" t="s">
        <v>129</v>
      </c>
      <c r="E259" s="13"/>
      <c r="F259" s="146" t="s">
        <v>344</v>
      </c>
      <c r="G259" s="13"/>
      <c r="H259" s="13"/>
      <c r="I259" s="13"/>
      <c r="J259" s="13"/>
      <c r="K259" s="13"/>
      <c r="L259" s="14"/>
      <c r="M259" s="147"/>
      <c r="N259" s="148"/>
      <c r="O259" s="41"/>
      <c r="P259" s="41"/>
      <c r="Q259" s="41"/>
      <c r="R259" s="41"/>
      <c r="S259" s="41"/>
      <c r="T259" s="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" t="s">
        <v>129</v>
      </c>
      <c r="AU259" s="2" t="s">
        <v>84</v>
      </c>
    </row>
    <row r="260" spans="1:65" s="149" customFormat="1">
      <c r="B260" s="150"/>
      <c r="D260" s="145" t="s">
        <v>131</v>
      </c>
      <c r="E260" s="151"/>
      <c r="F260" s="152" t="s">
        <v>84</v>
      </c>
      <c r="H260" s="153">
        <v>2</v>
      </c>
      <c r="L260" s="150"/>
      <c r="M260" s="154"/>
      <c r="N260" s="155"/>
      <c r="O260" s="155"/>
      <c r="P260" s="155"/>
      <c r="Q260" s="155"/>
      <c r="R260" s="155"/>
      <c r="S260" s="155"/>
      <c r="T260" s="156"/>
      <c r="AT260" s="151" t="s">
        <v>131</v>
      </c>
      <c r="AU260" s="151" t="s">
        <v>84</v>
      </c>
      <c r="AV260" s="149" t="s">
        <v>84</v>
      </c>
      <c r="AW260" s="149" t="s">
        <v>32</v>
      </c>
      <c r="AX260" s="149" t="s">
        <v>18</v>
      </c>
      <c r="AY260" s="151" t="s">
        <v>119</v>
      </c>
    </row>
    <row r="261" spans="1:65" s="17" customFormat="1" ht="12">
      <c r="A261" s="13"/>
      <c r="B261" s="132"/>
      <c r="C261" s="133" t="s">
        <v>345</v>
      </c>
      <c r="D261" s="133" t="s">
        <v>122</v>
      </c>
      <c r="E261" s="134" t="s">
        <v>346</v>
      </c>
      <c r="F261" s="135" t="s">
        <v>347</v>
      </c>
      <c r="G261" s="136" t="s">
        <v>140</v>
      </c>
      <c r="H261" s="137">
        <v>222</v>
      </c>
      <c r="I261" s="138"/>
      <c r="J261" s="138">
        <f>ROUND(I261*H261,2)</f>
        <v>0</v>
      </c>
      <c r="K261" s="135" t="s">
        <v>126</v>
      </c>
      <c r="L261" s="14"/>
      <c r="M261" s="139"/>
      <c r="N261" s="140" t="s">
        <v>40</v>
      </c>
      <c r="O261" s="141">
        <v>0.24099999999999999</v>
      </c>
      <c r="P261" s="141">
        <f>O261*H261</f>
        <v>53.501999999999995</v>
      </c>
      <c r="Q261" s="141">
        <v>4.4999999999999999E-4</v>
      </c>
      <c r="R261" s="141">
        <f>Q261*H261</f>
        <v>9.9900000000000003E-2</v>
      </c>
      <c r="S261" s="141">
        <v>0</v>
      </c>
      <c r="T261" s="142">
        <f>S261*H261</f>
        <v>0</v>
      </c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R261" s="143" t="s">
        <v>127</v>
      </c>
      <c r="AT261" s="143" t="s">
        <v>122</v>
      </c>
      <c r="AU261" s="143" t="s">
        <v>84</v>
      </c>
      <c r="AY261" s="2" t="s">
        <v>119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2" t="s">
        <v>18</v>
      </c>
      <c r="BK261" s="144">
        <f>ROUND(I261*H261,2)</f>
        <v>0</v>
      </c>
      <c r="BL261" s="2" t="s">
        <v>127</v>
      </c>
      <c r="BM261" s="143" t="s">
        <v>348</v>
      </c>
    </row>
    <row r="262" spans="1:65">
      <c r="A262" s="13"/>
      <c r="B262" s="14"/>
      <c r="C262" s="13"/>
      <c r="D262" s="145" t="s">
        <v>129</v>
      </c>
      <c r="E262" s="13"/>
      <c r="F262" s="146" t="s">
        <v>349</v>
      </c>
      <c r="G262" s="13"/>
      <c r="H262" s="13"/>
      <c r="I262" s="13"/>
      <c r="J262" s="13"/>
      <c r="K262" s="13"/>
      <c r="L262" s="14"/>
      <c r="M262" s="147"/>
      <c r="N262" s="148"/>
      <c r="O262" s="41"/>
      <c r="P262" s="41"/>
      <c r="Q262" s="41"/>
      <c r="R262" s="41"/>
      <c r="S262" s="41"/>
      <c r="T262" s="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" t="s">
        <v>129</v>
      </c>
      <c r="AU262" s="2" t="s">
        <v>84</v>
      </c>
    </row>
    <row r="263" spans="1:65" s="149" customFormat="1">
      <c r="B263" s="150"/>
      <c r="D263" s="145" t="s">
        <v>131</v>
      </c>
      <c r="E263" s="151"/>
      <c r="F263" s="152" t="s">
        <v>350</v>
      </c>
      <c r="H263" s="153">
        <v>222</v>
      </c>
      <c r="L263" s="150"/>
      <c r="M263" s="154"/>
      <c r="N263" s="155"/>
      <c r="O263" s="155"/>
      <c r="P263" s="155"/>
      <c r="Q263" s="155"/>
      <c r="R263" s="155"/>
      <c r="S263" s="155"/>
      <c r="T263" s="156"/>
      <c r="AT263" s="151" t="s">
        <v>131</v>
      </c>
      <c r="AU263" s="151" t="s">
        <v>84</v>
      </c>
      <c r="AV263" s="149" t="s">
        <v>84</v>
      </c>
      <c r="AW263" s="149" t="s">
        <v>32</v>
      </c>
      <c r="AX263" s="149" t="s">
        <v>18</v>
      </c>
      <c r="AY263" s="151" t="s">
        <v>119</v>
      </c>
    </row>
    <row r="264" spans="1:65" s="17" customFormat="1" ht="12">
      <c r="A264" s="13"/>
      <c r="B264" s="132"/>
      <c r="C264" s="133" t="s">
        <v>351</v>
      </c>
      <c r="D264" s="133" t="s">
        <v>122</v>
      </c>
      <c r="E264" s="134" t="s">
        <v>352</v>
      </c>
      <c r="F264" s="135" t="s">
        <v>353</v>
      </c>
      <c r="G264" s="136" t="s">
        <v>140</v>
      </c>
      <c r="H264" s="137">
        <v>58</v>
      </c>
      <c r="I264" s="138"/>
      <c r="J264" s="138">
        <f>ROUND(I264*H264,2)</f>
        <v>0</v>
      </c>
      <c r="K264" s="135" t="s">
        <v>126</v>
      </c>
      <c r="L264" s="14"/>
      <c r="M264" s="139"/>
      <c r="N264" s="140" t="s">
        <v>40</v>
      </c>
      <c r="O264" s="141">
        <v>0.24099999999999999</v>
      </c>
      <c r="P264" s="141">
        <f>O264*H264</f>
        <v>13.978</v>
      </c>
      <c r="Q264" s="141">
        <v>5.5000000000000003E-4</v>
      </c>
      <c r="R264" s="141">
        <f>Q264*H264</f>
        <v>3.1900000000000005E-2</v>
      </c>
      <c r="S264" s="141">
        <v>0</v>
      </c>
      <c r="T264" s="142">
        <f>S264*H264</f>
        <v>0</v>
      </c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R264" s="143" t="s">
        <v>127</v>
      </c>
      <c r="AT264" s="143" t="s">
        <v>122</v>
      </c>
      <c r="AU264" s="143" t="s">
        <v>84</v>
      </c>
      <c r="AY264" s="2" t="s">
        <v>119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2" t="s">
        <v>18</v>
      </c>
      <c r="BK264" s="144">
        <f>ROUND(I264*H264,2)</f>
        <v>0</v>
      </c>
      <c r="BL264" s="2" t="s">
        <v>127</v>
      </c>
      <c r="BM264" s="143" t="s">
        <v>354</v>
      </c>
    </row>
    <row r="265" spans="1:65">
      <c r="A265" s="13"/>
      <c r="B265" s="14"/>
      <c r="C265" s="13"/>
      <c r="D265" s="145" t="s">
        <v>129</v>
      </c>
      <c r="E265" s="13"/>
      <c r="F265" s="146" t="s">
        <v>355</v>
      </c>
      <c r="G265" s="13"/>
      <c r="H265" s="13"/>
      <c r="I265" s="13"/>
      <c r="J265" s="13"/>
      <c r="K265" s="13"/>
      <c r="L265" s="14"/>
      <c r="M265" s="147"/>
      <c r="N265" s="148"/>
      <c r="O265" s="41"/>
      <c r="P265" s="41"/>
      <c r="Q265" s="41"/>
      <c r="R265" s="41"/>
      <c r="S265" s="41"/>
      <c r="T265" s="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" t="s">
        <v>129</v>
      </c>
      <c r="AU265" s="2" t="s">
        <v>84</v>
      </c>
    </row>
    <row r="266" spans="1:65" s="149" customFormat="1">
      <c r="B266" s="150"/>
      <c r="D266" s="145" t="s">
        <v>131</v>
      </c>
      <c r="E266" s="151"/>
      <c r="F266" s="152" t="s">
        <v>356</v>
      </c>
      <c r="H266" s="153">
        <v>58</v>
      </c>
      <c r="L266" s="150"/>
      <c r="M266" s="154"/>
      <c r="N266" s="155"/>
      <c r="O266" s="155"/>
      <c r="P266" s="155"/>
      <c r="Q266" s="155"/>
      <c r="R266" s="155"/>
      <c r="S266" s="155"/>
      <c r="T266" s="156"/>
      <c r="AT266" s="151" t="s">
        <v>131</v>
      </c>
      <c r="AU266" s="151" t="s">
        <v>84</v>
      </c>
      <c r="AV266" s="149" t="s">
        <v>84</v>
      </c>
      <c r="AW266" s="149" t="s">
        <v>32</v>
      </c>
      <c r="AX266" s="149" t="s">
        <v>18</v>
      </c>
      <c r="AY266" s="151" t="s">
        <v>119</v>
      </c>
    </row>
    <row r="267" spans="1:65" s="17" customFormat="1" ht="12">
      <c r="A267" s="13"/>
      <c r="B267" s="132"/>
      <c r="C267" s="133" t="s">
        <v>357</v>
      </c>
      <c r="D267" s="133" t="s">
        <v>122</v>
      </c>
      <c r="E267" s="134" t="s">
        <v>358</v>
      </c>
      <c r="F267" s="135" t="s">
        <v>359</v>
      </c>
      <c r="G267" s="136" t="s">
        <v>140</v>
      </c>
      <c r="H267" s="137">
        <v>65</v>
      </c>
      <c r="I267" s="138"/>
      <c r="J267" s="138">
        <f>ROUND(I267*H267,2)</f>
        <v>0</v>
      </c>
      <c r="K267" s="135" t="s">
        <v>126</v>
      </c>
      <c r="L267" s="14"/>
      <c r="M267" s="139"/>
      <c r="N267" s="140" t="s">
        <v>40</v>
      </c>
      <c r="O267" s="141">
        <v>0.24099999999999999</v>
      </c>
      <c r="P267" s="141">
        <f>O267*H267</f>
        <v>15.664999999999999</v>
      </c>
      <c r="Q267" s="141">
        <v>6.7000000000000002E-4</v>
      </c>
      <c r="R267" s="141">
        <f>Q267*H267</f>
        <v>4.3549999999999998E-2</v>
      </c>
      <c r="S267" s="141">
        <v>0</v>
      </c>
      <c r="T267" s="142">
        <f>S267*H267</f>
        <v>0</v>
      </c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R267" s="143" t="s">
        <v>127</v>
      </c>
      <c r="AT267" s="143" t="s">
        <v>122</v>
      </c>
      <c r="AU267" s="143" t="s">
        <v>84</v>
      </c>
      <c r="AY267" s="2" t="s">
        <v>119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2" t="s">
        <v>18</v>
      </c>
      <c r="BK267" s="144">
        <f>ROUND(I267*H267,2)</f>
        <v>0</v>
      </c>
      <c r="BL267" s="2" t="s">
        <v>127</v>
      </c>
      <c r="BM267" s="143" t="s">
        <v>360</v>
      </c>
    </row>
    <row r="268" spans="1:65">
      <c r="A268" s="13"/>
      <c r="B268" s="14"/>
      <c r="C268" s="13"/>
      <c r="D268" s="145" t="s">
        <v>129</v>
      </c>
      <c r="E268" s="13"/>
      <c r="F268" s="146" t="s">
        <v>361</v>
      </c>
      <c r="G268" s="13"/>
      <c r="H268" s="13"/>
      <c r="I268" s="13"/>
      <c r="J268" s="13"/>
      <c r="K268" s="13"/>
      <c r="L268" s="14"/>
      <c r="M268" s="147"/>
      <c r="N268" s="148"/>
      <c r="O268" s="41"/>
      <c r="P268" s="41"/>
      <c r="Q268" s="41"/>
      <c r="R268" s="41"/>
      <c r="S268" s="41"/>
      <c r="T268" s="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" t="s">
        <v>129</v>
      </c>
      <c r="AU268" s="2" t="s">
        <v>84</v>
      </c>
    </row>
    <row r="269" spans="1:65" s="149" customFormat="1">
      <c r="B269" s="150"/>
      <c r="D269" s="145" t="s">
        <v>131</v>
      </c>
      <c r="E269" s="151"/>
      <c r="F269" s="152" t="s">
        <v>148</v>
      </c>
      <c r="H269" s="153">
        <v>65</v>
      </c>
      <c r="L269" s="150"/>
      <c r="M269" s="154"/>
      <c r="N269" s="155"/>
      <c r="O269" s="155"/>
      <c r="P269" s="155"/>
      <c r="Q269" s="155"/>
      <c r="R269" s="155"/>
      <c r="S269" s="155"/>
      <c r="T269" s="156"/>
      <c r="AT269" s="151" t="s">
        <v>131</v>
      </c>
      <c r="AU269" s="151" t="s">
        <v>84</v>
      </c>
      <c r="AV269" s="149" t="s">
        <v>84</v>
      </c>
      <c r="AW269" s="149" t="s">
        <v>32</v>
      </c>
      <c r="AX269" s="149" t="s">
        <v>18</v>
      </c>
      <c r="AY269" s="151" t="s">
        <v>119</v>
      </c>
    </row>
    <row r="270" spans="1:65" s="17" customFormat="1" ht="12">
      <c r="A270" s="13"/>
      <c r="B270" s="132"/>
      <c r="C270" s="133" t="s">
        <v>362</v>
      </c>
      <c r="D270" s="133" t="s">
        <v>122</v>
      </c>
      <c r="E270" s="134" t="s">
        <v>363</v>
      </c>
      <c r="F270" s="135" t="s">
        <v>364</v>
      </c>
      <c r="G270" s="136" t="s">
        <v>140</v>
      </c>
      <c r="H270" s="137">
        <v>28</v>
      </c>
      <c r="I270" s="138"/>
      <c r="J270" s="138">
        <f>ROUND(I270*H270,2)</f>
        <v>0</v>
      </c>
      <c r="K270" s="135" t="s">
        <v>126</v>
      </c>
      <c r="L270" s="14"/>
      <c r="M270" s="139"/>
      <c r="N270" s="140" t="s">
        <v>40</v>
      </c>
      <c r="O270" s="141">
        <v>0.24099999999999999</v>
      </c>
      <c r="P270" s="141">
        <f>O270*H270</f>
        <v>6.7479999999999993</v>
      </c>
      <c r="Q270" s="141">
        <v>1.25E-3</v>
      </c>
      <c r="R270" s="141">
        <f>Q270*H270</f>
        <v>3.5000000000000003E-2</v>
      </c>
      <c r="S270" s="141">
        <v>0</v>
      </c>
      <c r="T270" s="142">
        <f>S270*H270</f>
        <v>0</v>
      </c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R270" s="143" t="s">
        <v>127</v>
      </c>
      <c r="AT270" s="143" t="s">
        <v>122</v>
      </c>
      <c r="AU270" s="143" t="s">
        <v>84</v>
      </c>
      <c r="AY270" s="2" t="s">
        <v>119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2" t="s">
        <v>18</v>
      </c>
      <c r="BK270" s="144">
        <f>ROUND(I270*H270,2)</f>
        <v>0</v>
      </c>
      <c r="BL270" s="2" t="s">
        <v>127</v>
      </c>
      <c r="BM270" s="143" t="s">
        <v>365</v>
      </c>
    </row>
    <row r="271" spans="1:65">
      <c r="A271" s="13"/>
      <c r="B271" s="14"/>
      <c r="C271" s="13"/>
      <c r="D271" s="145" t="s">
        <v>129</v>
      </c>
      <c r="E271" s="13"/>
      <c r="F271" s="146" t="s">
        <v>366</v>
      </c>
      <c r="G271" s="13"/>
      <c r="H271" s="13"/>
      <c r="I271" s="13"/>
      <c r="J271" s="13"/>
      <c r="K271" s="13"/>
      <c r="L271" s="14"/>
      <c r="M271" s="147"/>
      <c r="N271" s="148"/>
      <c r="O271" s="41"/>
      <c r="P271" s="41"/>
      <c r="Q271" s="41"/>
      <c r="R271" s="41"/>
      <c r="S271" s="41"/>
      <c r="T271" s="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" t="s">
        <v>129</v>
      </c>
      <c r="AU271" s="2" t="s">
        <v>84</v>
      </c>
    </row>
    <row r="272" spans="1:65" s="149" customFormat="1">
      <c r="B272" s="150"/>
      <c r="D272" s="145" t="s">
        <v>131</v>
      </c>
      <c r="E272" s="151"/>
      <c r="F272" s="152" t="s">
        <v>254</v>
      </c>
      <c r="H272" s="153">
        <v>28</v>
      </c>
      <c r="L272" s="150"/>
      <c r="M272" s="154"/>
      <c r="N272" s="155"/>
      <c r="O272" s="155"/>
      <c r="P272" s="155"/>
      <c r="Q272" s="155"/>
      <c r="R272" s="155"/>
      <c r="S272" s="155"/>
      <c r="T272" s="156"/>
      <c r="AT272" s="151" t="s">
        <v>131</v>
      </c>
      <c r="AU272" s="151" t="s">
        <v>84</v>
      </c>
      <c r="AV272" s="149" t="s">
        <v>84</v>
      </c>
      <c r="AW272" s="149" t="s">
        <v>32</v>
      </c>
      <c r="AX272" s="149" t="s">
        <v>18</v>
      </c>
      <c r="AY272" s="151" t="s">
        <v>119</v>
      </c>
    </row>
    <row r="273" spans="1:65" s="17" customFormat="1" ht="12">
      <c r="A273" s="13"/>
      <c r="B273" s="132"/>
      <c r="C273" s="133" t="s">
        <v>367</v>
      </c>
      <c r="D273" s="133" t="s">
        <v>122</v>
      </c>
      <c r="E273" s="134" t="s">
        <v>368</v>
      </c>
      <c r="F273" s="135" t="s">
        <v>369</v>
      </c>
      <c r="G273" s="136" t="s">
        <v>140</v>
      </c>
      <c r="H273" s="137">
        <v>81</v>
      </c>
      <c r="I273" s="138"/>
      <c r="J273" s="138">
        <f>ROUND(I273*H273,2)</f>
        <v>0</v>
      </c>
      <c r="K273" s="135" t="s">
        <v>126</v>
      </c>
      <c r="L273" s="14"/>
      <c r="M273" s="139"/>
      <c r="N273" s="140" t="s">
        <v>40</v>
      </c>
      <c r="O273" s="141">
        <v>0.24099999999999999</v>
      </c>
      <c r="P273" s="141">
        <f>O273*H273</f>
        <v>19.521000000000001</v>
      </c>
      <c r="Q273" s="141">
        <v>1.6199999999999999E-3</v>
      </c>
      <c r="R273" s="141">
        <f>Q273*H273</f>
        <v>0.13122</v>
      </c>
      <c r="S273" s="141">
        <v>0</v>
      </c>
      <c r="T273" s="142">
        <f>S273*H273</f>
        <v>0</v>
      </c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R273" s="143" t="s">
        <v>127</v>
      </c>
      <c r="AT273" s="143" t="s">
        <v>122</v>
      </c>
      <c r="AU273" s="143" t="s">
        <v>84</v>
      </c>
      <c r="AY273" s="2" t="s">
        <v>119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2" t="s">
        <v>18</v>
      </c>
      <c r="BK273" s="144">
        <f>ROUND(I273*H273,2)</f>
        <v>0</v>
      </c>
      <c r="BL273" s="2" t="s">
        <v>127</v>
      </c>
      <c r="BM273" s="143" t="s">
        <v>370</v>
      </c>
    </row>
    <row r="274" spans="1:65">
      <c r="A274" s="13"/>
      <c r="B274" s="14"/>
      <c r="C274" s="13"/>
      <c r="D274" s="145" t="s">
        <v>129</v>
      </c>
      <c r="E274" s="13"/>
      <c r="F274" s="146" t="s">
        <v>371</v>
      </c>
      <c r="G274" s="13"/>
      <c r="H274" s="13"/>
      <c r="I274" s="13"/>
      <c r="J274" s="13"/>
      <c r="K274" s="13"/>
      <c r="L274" s="14"/>
      <c r="M274" s="147"/>
      <c r="N274" s="148"/>
      <c r="O274" s="41"/>
      <c r="P274" s="41"/>
      <c r="Q274" s="41"/>
      <c r="R274" s="41"/>
      <c r="S274" s="41"/>
      <c r="T274" s="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" t="s">
        <v>129</v>
      </c>
      <c r="AU274" s="2" t="s">
        <v>84</v>
      </c>
    </row>
    <row r="275" spans="1:65" s="149" customFormat="1">
      <c r="B275" s="150"/>
      <c r="D275" s="145" t="s">
        <v>131</v>
      </c>
      <c r="E275" s="151"/>
      <c r="F275" s="152" t="s">
        <v>171</v>
      </c>
      <c r="H275" s="153">
        <v>81</v>
      </c>
      <c r="L275" s="150"/>
      <c r="M275" s="154"/>
      <c r="N275" s="155"/>
      <c r="O275" s="155"/>
      <c r="P275" s="155"/>
      <c r="Q275" s="155"/>
      <c r="R275" s="155"/>
      <c r="S275" s="155"/>
      <c r="T275" s="156"/>
      <c r="AT275" s="151" t="s">
        <v>131</v>
      </c>
      <c r="AU275" s="151" t="s">
        <v>84</v>
      </c>
      <c r="AV275" s="149" t="s">
        <v>84</v>
      </c>
      <c r="AW275" s="149" t="s">
        <v>32</v>
      </c>
      <c r="AX275" s="149" t="s">
        <v>18</v>
      </c>
      <c r="AY275" s="151" t="s">
        <v>119</v>
      </c>
    </row>
    <row r="276" spans="1:65" s="17" customFormat="1" ht="12">
      <c r="A276" s="13"/>
      <c r="B276" s="132"/>
      <c r="C276" s="133" t="s">
        <v>372</v>
      </c>
      <c r="D276" s="133" t="s">
        <v>122</v>
      </c>
      <c r="E276" s="134" t="s">
        <v>373</v>
      </c>
      <c r="F276" s="135" t="s">
        <v>374</v>
      </c>
      <c r="G276" s="136" t="s">
        <v>140</v>
      </c>
      <c r="H276" s="137">
        <v>42</v>
      </c>
      <c r="I276" s="138"/>
      <c r="J276" s="138">
        <f>ROUND(I276*H276,2)</f>
        <v>0</v>
      </c>
      <c r="K276" s="135" t="s">
        <v>126</v>
      </c>
      <c r="L276" s="14"/>
      <c r="M276" s="139"/>
      <c r="N276" s="140" t="s">
        <v>40</v>
      </c>
      <c r="O276" s="141">
        <v>0.33400000000000002</v>
      </c>
      <c r="P276" s="141">
        <f>O276*H276</f>
        <v>14.028</v>
      </c>
      <c r="Q276" s="141">
        <v>1.97E-3</v>
      </c>
      <c r="R276" s="141">
        <f>Q276*H276</f>
        <v>8.2739999999999994E-2</v>
      </c>
      <c r="S276" s="141">
        <v>0</v>
      </c>
      <c r="T276" s="142">
        <f>S276*H276</f>
        <v>0</v>
      </c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R276" s="143" t="s">
        <v>127</v>
      </c>
      <c r="AT276" s="143" t="s">
        <v>122</v>
      </c>
      <c r="AU276" s="143" t="s">
        <v>84</v>
      </c>
      <c r="AY276" s="2" t="s">
        <v>119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2" t="s">
        <v>18</v>
      </c>
      <c r="BK276" s="144">
        <f>ROUND(I276*H276,2)</f>
        <v>0</v>
      </c>
      <c r="BL276" s="2" t="s">
        <v>127</v>
      </c>
      <c r="BM276" s="143" t="s">
        <v>375</v>
      </c>
    </row>
    <row r="277" spans="1:65">
      <c r="A277" s="13"/>
      <c r="B277" s="14"/>
      <c r="C277" s="13"/>
      <c r="D277" s="145" t="s">
        <v>129</v>
      </c>
      <c r="E277" s="13"/>
      <c r="F277" s="146" t="s">
        <v>376</v>
      </c>
      <c r="G277" s="13"/>
      <c r="H277" s="13"/>
      <c r="I277" s="13"/>
      <c r="J277" s="13"/>
      <c r="K277" s="13"/>
      <c r="L277" s="14"/>
      <c r="M277" s="147"/>
      <c r="N277" s="148"/>
      <c r="O277" s="41"/>
      <c r="P277" s="41"/>
      <c r="Q277" s="41"/>
      <c r="R277" s="41"/>
      <c r="S277" s="41"/>
      <c r="T277" s="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" t="s">
        <v>129</v>
      </c>
      <c r="AU277" s="2" t="s">
        <v>84</v>
      </c>
    </row>
    <row r="278" spans="1:65" s="149" customFormat="1">
      <c r="B278" s="150"/>
      <c r="D278" s="145" t="s">
        <v>131</v>
      </c>
      <c r="E278" s="151"/>
      <c r="F278" s="152" t="s">
        <v>324</v>
      </c>
      <c r="H278" s="153">
        <v>42</v>
      </c>
      <c r="L278" s="150"/>
      <c r="M278" s="154"/>
      <c r="N278" s="155"/>
      <c r="O278" s="155"/>
      <c r="P278" s="155"/>
      <c r="Q278" s="155"/>
      <c r="R278" s="155"/>
      <c r="S278" s="155"/>
      <c r="T278" s="156"/>
      <c r="AT278" s="151" t="s">
        <v>131</v>
      </c>
      <c r="AU278" s="151" t="s">
        <v>84</v>
      </c>
      <c r="AV278" s="149" t="s">
        <v>84</v>
      </c>
      <c r="AW278" s="149" t="s">
        <v>32</v>
      </c>
      <c r="AX278" s="149" t="s">
        <v>18</v>
      </c>
      <c r="AY278" s="151" t="s">
        <v>119</v>
      </c>
    </row>
    <row r="279" spans="1:65" s="17" customFormat="1" ht="36">
      <c r="A279" s="13"/>
      <c r="B279" s="132"/>
      <c r="C279" s="133" t="s">
        <v>377</v>
      </c>
      <c r="D279" s="133" t="s">
        <v>122</v>
      </c>
      <c r="E279" s="134" t="s">
        <v>378</v>
      </c>
      <c r="F279" s="135" t="s">
        <v>379</v>
      </c>
      <c r="G279" s="136" t="s">
        <v>220</v>
      </c>
      <c r="H279" s="137">
        <v>1</v>
      </c>
      <c r="I279" s="138"/>
      <c r="J279" s="138">
        <f>ROUND(I279*H279,2)</f>
        <v>0</v>
      </c>
      <c r="K279" s="135"/>
      <c r="L279" s="14"/>
      <c r="M279" s="139"/>
      <c r="N279" s="140" t="s">
        <v>40</v>
      </c>
      <c r="O279" s="141">
        <v>0.45600000000000002</v>
      </c>
      <c r="P279" s="141">
        <f>O279*H279</f>
        <v>0.45600000000000002</v>
      </c>
      <c r="Q279" s="141">
        <v>1.9400000000000001E-3</v>
      </c>
      <c r="R279" s="141">
        <f>Q279*H279</f>
        <v>1.9400000000000001E-3</v>
      </c>
      <c r="S279" s="141">
        <v>0</v>
      </c>
      <c r="T279" s="142">
        <f>S279*H279</f>
        <v>0</v>
      </c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R279" s="143" t="s">
        <v>127</v>
      </c>
      <c r="AT279" s="143" t="s">
        <v>122</v>
      </c>
      <c r="AU279" s="143" t="s">
        <v>84</v>
      </c>
      <c r="AY279" s="2" t="s">
        <v>119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2" t="s">
        <v>18</v>
      </c>
      <c r="BK279" s="144">
        <f>ROUND(I279*H279,2)</f>
        <v>0</v>
      </c>
      <c r="BL279" s="2" t="s">
        <v>127</v>
      </c>
      <c r="BM279" s="143" t="s">
        <v>380</v>
      </c>
    </row>
    <row r="280" spans="1:65" ht="18">
      <c r="A280" s="13"/>
      <c r="B280" s="14"/>
      <c r="C280" s="13"/>
      <c r="D280" s="145" t="s">
        <v>129</v>
      </c>
      <c r="E280" s="13"/>
      <c r="F280" s="146" t="s">
        <v>379</v>
      </c>
      <c r="G280" s="13"/>
      <c r="H280" s="13"/>
      <c r="I280" s="13"/>
      <c r="J280" s="13"/>
      <c r="K280" s="13"/>
      <c r="L280" s="14"/>
      <c r="M280" s="147"/>
      <c r="N280" s="148"/>
      <c r="O280" s="41"/>
      <c r="P280" s="41"/>
      <c r="Q280" s="41"/>
      <c r="R280" s="41"/>
      <c r="S280" s="41"/>
      <c r="T280" s="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" t="s">
        <v>129</v>
      </c>
      <c r="AU280" s="2" t="s">
        <v>84</v>
      </c>
    </row>
    <row r="281" spans="1:65" s="149" customFormat="1">
      <c r="B281" s="150"/>
      <c r="D281" s="145" t="s">
        <v>131</v>
      </c>
      <c r="E281" s="151"/>
      <c r="F281" s="152" t="s">
        <v>18</v>
      </c>
      <c r="H281" s="153">
        <v>1</v>
      </c>
      <c r="L281" s="150"/>
      <c r="M281" s="154"/>
      <c r="N281" s="155"/>
      <c r="O281" s="155"/>
      <c r="P281" s="155"/>
      <c r="Q281" s="155"/>
      <c r="R281" s="155"/>
      <c r="S281" s="155"/>
      <c r="T281" s="156"/>
      <c r="AT281" s="151" t="s">
        <v>131</v>
      </c>
      <c r="AU281" s="151" t="s">
        <v>84</v>
      </c>
      <c r="AV281" s="149" t="s">
        <v>84</v>
      </c>
      <c r="AW281" s="149" t="s">
        <v>32</v>
      </c>
      <c r="AX281" s="149" t="s">
        <v>18</v>
      </c>
      <c r="AY281" s="151" t="s">
        <v>119</v>
      </c>
    </row>
    <row r="282" spans="1:65" s="17" customFormat="1" ht="12">
      <c r="A282" s="13"/>
      <c r="B282" s="132"/>
      <c r="C282" s="133" t="s">
        <v>381</v>
      </c>
      <c r="D282" s="133" t="s">
        <v>122</v>
      </c>
      <c r="E282" s="134" t="s">
        <v>382</v>
      </c>
      <c r="F282" s="135" t="s">
        <v>383</v>
      </c>
      <c r="G282" s="136" t="s">
        <v>140</v>
      </c>
      <c r="H282" s="137">
        <v>454</v>
      </c>
      <c r="I282" s="138"/>
      <c r="J282" s="138">
        <f>ROUND(I282*H282,2)</f>
        <v>0</v>
      </c>
      <c r="K282" s="135" t="s">
        <v>126</v>
      </c>
      <c r="L282" s="14"/>
      <c r="M282" s="139"/>
      <c r="N282" s="140" t="s">
        <v>40</v>
      </c>
      <c r="O282" s="141">
        <v>3.7999999999999999E-2</v>
      </c>
      <c r="P282" s="141">
        <f>O282*H282</f>
        <v>17.251999999999999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R282" s="143" t="s">
        <v>127</v>
      </c>
      <c r="AT282" s="143" t="s">
        <v>122</v>
      </c>
      <c r="AU282" s="143" t="s">
        <v>84</v>
      </c>
      <c r="AY282" s="2" t="s">
        <v>119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2" t="s">
        <v>18</v>
      </c>
      <c r="BK282" s="144">
        <f>ROUND(I282*H282,2)</f>
        <v>0</v>
      </c>
      <c r="BL282" s="2" t="s">
        <v>127</v>
      </c>
      <c r="BM282" s="143" t="s">
        <v>384</v>
      </c>
    </row>
    <row r="283" spans="1:65">
      <c r="A283" s="13"/>
      <c r="B283" s="14"/>
      <c r="C283" s="13"/>
      <c r="D283" s="145" t="s">
        <v>129</v>
      </c>
      <c r="E283" s="13"/>
      <c r="F283" s="146" t="s">
        <v>385</v>
      </c>
      <c r="G283" s="13"/>
      <c r="H283" s="13"/>
      <c r="I283" s="13"/>
      <c r="J283" s="13"/>
      <c r="K283" s="13"/>
      <c r="L283" s="14"/>
      <c r="M283" s="147"/>
      <c r="N283" s="148"/>
      <c r="O283" s="41"/>
      <c r="P283" s="41"/>
      <c r="Q283" s="41"/>
      <c r="R283" s="41"/>
      <c r="S283" s="41"/>
      <c r="T283" s="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" t="s">
        <v>129</v>
      </c>
      <c r="AU283" s="2" t="s">
        <v>84</v>
      </c>
    </row>
    <row r="284" spans="1:65" s="149" customFormat="1">
      <c r="B284" s="150"/>
      <c r="D284" s="145" t="s">
        <v>131</v>
      </c>
      <c r="E284" s="151"/>
      <c r="F284" s="152" t="s">
        <v>386</v>
      </c>
      <c r="H284" s="153">
        <v>454</v>
      </c>
      <c r="L284" s="150"/>
      <c r="M284" s="154"/>
      <c r="N284" s="155"/>
      <c r="O284" s="155"/>
      <c r="P284" s="155"/>
      <c r="Q284" s="155"/>
      <c r="R284" s="155"/>
      <c r="S284" s="155"/>
      <c r="T284" s="156"/>
      <c r="AT284" s="151" t="s">
        <v>131</v>
      </c>
      <c r="AU284" s="151" t="s">
        <v>84</v>
      </c>
      <c r="AV284" s="149" t="s">
        <v>84</v>
      </c>
      <c r="AW284" s="149" t="s">
        <v>32</v>
      </c>
      <c r="AX284" s="149" t="s">
        <v>18</v>
      </c>
      <c r="AY284" s="151" t="s">
        <v>119</v>
      </c>
    </row>
    <row r="285" spans="1:65" s="17" customFormat="1" ht="12">
      <c r="A285" s="13"/>
      <c r="B285" s="132"/>
      <c r="C285" s="133" t="s">
        <v>387</v>
      </c>
      <c r="D285" s="133" t="s">
        <v>122</v>
      </c>
      <c r="E285" s="134" t="s">
        <v>388</v>
      </c>
      <c r="F285" s="135" t="s">
        <v>389</v>
      </c>
      <c r="G285" s="136" t="s">
        <v>140</v>
      </c>
      <c r="H285" s="137">
        <v>26</v>
      </c>
      <c r="I285" s="138"/>
      <c r="J285" s="138">
        <f>ROUND(I285*H285,2)</f>
        <v>0</v>
      </c>
      <c r="K285" s="135" t="s">
        <v>126</v>
      </c>
      <c r="L285" s="14"/>
      <c r="M285" s="139"/>
      <c r="N285" s="140" t="s">
        <v>40</v>
      </c>
      <c r="O285" s="141">
        <v>4.5999999999999999E-2</v>
      </c>
      <c r="P285" s="141">
        <f>O285*H285</f>
        <v>1.196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R285" s="143" t="s">
        <v>127</v>
      </c>
      <c r="AT285" s="143" t="s">
        <v>122</v>
      </c>
      <c r="AU285" s="143" t="s">
        <v>84</v>
      </c>
      <c r="AY285" s="2" t="s">
        <v>119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2" t="s">
        <v>18</v>
      </c>
      <c r="BK285" s="144">
        <f>ROUND(I285*H285,2)</f>
        <v>0</v>
      </c>
      <c r="BL285" s="2" t="s">
        <v>127</v>
      </c>
      <c r="BM285" s="143" t="s">
        <v>390</v>
      </c>
    </row>
    <row r="286" spans="1:65">
      <c r="A286" s="13"/>
      <c r="B286" s="14"/>
      <c r="C286" s="13"/>
      <c r="D286" s="145" t="s">
        <v>129</v>
      </c>
      <c r="E286" s="13"/>
      <c r="F286" s="146" t="s">
        <v>391</v>
      </c>
      <c r="G286" s="13"/>
      <c r="H286" s="13"/>
      <c r="I286" s="13"/>
      <c r="J286" s="13"/>
      <c r="K286" s="13"/>
      <c r="L286" s="14"/>
      <c r="M286" s="147"/>
      <c r="N286" s="148"/>
      <c r="O286" s="41"/>
      <c r="P286" s="41"/>
      <c r="Q286" s="41"/>
      <c r="R286" s="41"/>
      <c r="S286" s="41"/>
      <c r="T286" s="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" t="s">
        <v>129</v>
      </c>
      <c r="AU286" s="2" t="s">
        <v>84</v>
      </c>
    </row>
    <row r="287" spans="1:65" s="149" customFormat="1">
      <c r="B287" s="150"/>
      <c r="D287" s="145" t="s">
        <v>131</v>
      </c>
      <c r="E287" s="151"/>
      <c r="F287" s="152" t="s">
        <v>197</v>
      </c>
      <c r="H287" s="153">
        <v>26</v>
      </c>
      <c r="L287" s="150"/>
      <c r="M287" s="154"/>
      <c r="N287" s="155"/>
      <c r="O287" s="155"/>
      <c r="P287" s="155"/>
      <c r="Q287" s="155"/>
      <c r="R287" s="155"/>
      <c r="S287" s="155"/>
      <c r="T287" s="156"/>
      <c r="AT287" s="151" t="s">
        <v>131</v>
      </c>
      <c r="AU287" s="151" t="s">
        <v>84</v>
      </c>
      <c r="AV287" s="149" t="s">
        <v>84</v>
      </c>
      <c r="AW287" s="149" t="s">
        <v>32</v>
      </c>
      <c r="AX287" s="149" t="s">
        <v>18</v>
      </c>
      <c r="AY287" s="151" t="s">
        <v>119</v>
      </c>
    </row>
    <row r="288" spans="1:65" s="17" customFormat="1" ht="12">
      <c r="A288" s="13"/>
      <c r="B288" s="132"/>
      <c r="C288" s="133" t="s">
        <v>392</v>
      </c>
      <c r="D288" s="133" t="s">
        <v>122</v>
      </c>
      <c r="E288" s="134" t="s">
        <v>393</v>
      </c>
      <c r="F288" s="135" t="s">
        <v>394</v>
      </c>
      <c r="G288" s="136" t="s">
        <v>140</v>
      </c>
      <c r="H288" s="137">
        <v>27</v>
      </c>
      <c r="I288" s="138"/>
      <c r="J288" s="138">
        <f>ROUND(I288*H288,2)</f>
        <v>0</v>
      </c>
      <c r="K288" s="135"/>
      <c r="L288" s="14"/>
      <c r="M288" s="139"/>
      <c r="N288" s="140" t="s">
        <v>40</v>
      </c>
      <c r="O288" s="141">
        <v>0.373</v>
      </c>
      <c r="P288" s="141">
        <f>O288*H288</f>
        <v>10.071</v>
      </c>
      <c r="Q288" s="141">
        <v>2.8400000000000001E-3</v>
      </c>
      <c r="R288" s="141">
        <f>Q288*H288</f>
        <v>7.6679999999999998E-2</v>
      </c>
      <c r="S288" s="141">
        <v>0</v>
      </c>
      <c r="T288" s="142">
        <f>S288*H288</f>
        <v>0</v>
      </c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R288" s="143" t="s">
        <v>127</v>
      </c>
      <c r="AT288" s="143" t="s">
        <v>122</v>
      </c>
      <c r="AU288" s="143" t="s">
        <v>84</v>
      </c>
      <c r="AY288" s="2" t="s">
        <v>119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2" t="s">
        <v>18</v>
      </c>
      <c r="BK288" s="144">
        <f>ROUND(I288*H288,2)</f>
        <v>0</v>
      </c>
      <c r="BL288" s="2" t="s">
        <v>127</v>
      </c>
      <c r="BM288" s="143" t="s">
        <v>395</v>
      </c>
    </row>
    <row r="289" spans="1:65">
      <c r="A289" s="13"/>
      <c r="B289" s="14"/>
      <c r="C289" s="13"/>
      <c r="D289" s="145" t="s">
        <v>129</v>
      </c>
      <c r="E289" s="13"/>
      <c r="F289" s="146" t="s">
        <v>394</v>
      </c>
      <c r="G289" s="13"/>
      <c r="H289" s="13"/>
      <c r="I289" s="13"/>
      <c r="J289" s="13"/>
      <c r="K289" s="13"/>
      <c r="L289" s="14"/>
      <c r="M289" s="147"/>
      <c r="N289" s="148"/>
      <c r="O289" s="41"/>
      <c r="P289" s="41"/>
      <c r="Q289" s="41"/>
      <c r="R289" s="41"/>
      <c r="S289" s="41"/>
      <c r="T289" s="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" t="s">
        <v>129</v>
      </c>
      <c r="AU289" s="2" t="s">
        <v>84</v>
      </c>
    </row>
    <row r="290" spans="1:65" s="149" customFormat="1">
      <c r="B290" s="150"/>
      <c r="D290" s="145" t="s">
        <v>131</v>
      </c>
      <c r="E290" s="151"/>
      <c r="F290" s="152" t="s">
        <v>250</v>
      </c>
      <c r="H290" s="153">
        <v>27</v>
      </c>
      <c r="L290" s="150"/>
      <c r="M290" s="154"/>
      <c r="N290" s="155"/>
      <c r="O290" s="155"/>
      <c r="P290" s="155"/>
      <c r="Q290" s="155"/>
      <c r="R290" s="155"/>
      <c r="S290" s="155"/>
      <c r="T290" s="156"/>
      <c r="AT290" s="151" t="s">
        <v>131</v>
      </c>
      <c r="AU290" s="151" t="s">
        <v>84</v>
      </c>
      <c r="AV290" s="149" t="s">
        <v>84</v>
      </c>
      <c r="AW290" s="149" t="s">
        <v>32</v>
      </c>
      <c r="AX290" s="149" t="s">
        <v>18</v>
      </c>
      <c r="AY290" s="151" t="s">
        <v>119</v>
      </c>
    </row>
    <row r="291" spans="1:65" s="17" customFormat="1" ht="24">
      <c r="A291" s="13"/>
      <c r="B291" s="132"/>
      <c r="C291" s="133" t="s">
        <v>396</v>
      </c>
      <c r="D291" s="133" t="s">
        <v>122</v>
      </c>
      <c r="E291" s="134" t="s">
        <v>397</v>
      </c>
      <c r="F291" s="135" t="s">
        <v>398</v>
      </c>
      <c r="G291" s="136" t="s">
        <v>236</v>
      </c>
      <c r="H291" s="137">
        <v>6</v>
      </c>
      <c r="I291" s="138"/>
      <c r="J291" s="138">
        <f>ROUND(I291*H291,2)</f>
        <v>0</v>
      </c>
      <c r="K291" s="135"/>
      <c r="L291" s="14"/>
      <c r="M291" s="139"/>
      <c r="N291" s="140" t="s">
        <v>40</v>
      </c>
      <c r="O291" s="141">
        <v>0.75</v>
      </c>
      <c r="P291" s="141">
        <f>O291*H291</f>
        <v>4.5</v>
      </c>
      <c r="Q291" s="141">
        <v>7.5000000000000002E-4</v>
      </c>
      <c r="R291" s="141">
        <f>Q291*H291</f>
        <v>4.5000000000000005E-3</v>
      </c>
      <c r="S291" s="141">
        <v>0</v>
      </c>
      <c r="T291" s="142">
        <f>S291*H291</f>
        <v>0</v>
      </c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R291" s="143" t="s">
        <v>127</v>
      </c>
      <c r="AT291" s="143" t="s">
        <v>122</v>
      </c>
      <c r="AU291" s="143" t="s">
        <v>84</v>
      </c>
      <c r="AY291" s="2" t="s">
        <v>119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2" t="s">
        <v>18</v>
      </c>
      <c r="BK291" s="144">
        <f>ROUND(I291*H291,2)</f>
        <v>0</v>
      </c>
      <c r="BL291" s="2" t="s">
        <v>127</v>
      </c>
      <c r="BM291" s="143" t="s">
        <v>399</v>
      </c>
    </row>
    <row r="292" spans="1:65" ht="18">
      <c r="A292" s="13"/>
      <c r="B292" s="14"/>
      <c r="C292" s="13"/>
      <c r="D292" s="145" t="s">
        <v>129</v>
      </c>
      <c r="E292" s="13"/>
      <c r="F292" s="146" t="s">
        <v>400</v>
      </c>
      <c r="G292" s="13"/>
      <c r="H292" s="13"/>
      <c r="I292" s="13"/>
      <c r="J292" s="13"/>
      <c r="K292" s="13"/>
      <c r="L292" s="14"/>
      <c r="M292" s="147"/>
      <c r="N292" s="148"/>
      <c r="O292" s="41"/>
      <c r="P292" s="41"/>
      <c r="Q292" s="41"/>
      <c r="R292" s="41"/>
      <c r="S292" s="41"/>
      <c r="T292" s="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" t="s">
        <v>129</v>
      </c>
      <c r="AU292" s="2" t="s">
        <v>84</v>
      </c>
    </row>
    <row r="293" spans="1:65" s="149" customFormat="1">
      <c r="B293" s="150"/>
      <c r="D293" s="145" t="s">
        <v>131</v>
      </c>
      <c r="E293" s="151"/>
      <c r="F293" s="152" t="s">
        <v>154</v>
      </c>
      <c r="H293" s="153">
        <v>6</v>
      </c>
      <c r="L293" s="150"/>
      <c r="M293" s="154"/>
      <c r="N293" s="155"/>
      <c r="O293" s="155"/>
      <c r="P293" s="155"/>
      <c r="Q293" s="155"/>
      <c r="R293" s="155"/>
      <c r="S293" s="155"/>
      <c r="T293" s="156"/>
      <c r="AT293" s="151" t="s">
        <v>131</v>
      </c>
      <c r="AU293" s="151" t="s">
        <v>84</v>
      </c>
      <c r="AV293" s="149" t="s">
        <v>84</v>
      </c>
      <c r="AW293" s="149" t="s">
        <v>32</v>
      </c>
      <c r="AX293" s="149" t="s">
        <v>18</v>
      </c>
      <c r="AY293" s="151" t="s">
        <v>119</v>
      </c>
    </row>
    <row r="294" spans="1:65" s="17" customFormat="1" ht="24">
      <c r="A294" s="13"/>
      <c r="B294" s="132"/>
      <c r="C294" s="133" t="s">
        <v>401</v>
      </c>
      <c r="D294" s="133" t="s">
        <v>122</v>
      </c>
      <c r="E294" s="134" t="s">
        <v>402</v>
      </c>
      <c r="F294" s="135" t="s">
        <v>403</v>
      </c>
      <c r="G294" s="136" t="s">
        <v>207</v>
      </c>
      <c r="H294" s="137">
        <v>0.52900000000000003</v>
      </c>
      <c r="I294" s="138"/>
      <c r="J294" s="138">
        <f>ROUND(I294*H294,2)</f>
        <v>0</v>
      </c>
      <c r="K294" s="135" t="s">
        <v>126</v>
      </c>
      <c r="L294" s="14"/>
      <c r="M294" s="139"/>
      <c r="N294" s="140" t="s">
        <v>40</v>
      </c>
      <c r="O294" s="141">
        <v>3.1320000000000001</v>
      </c>
      <c r="P294" s="141">
        <f>O294*H294</f>
        <v>1.6568280000000002</v>
      </c>
      <c r="Q294" s="141">
        <v>0</v>
      </c>
      <c r="R294" s="141">
        <f>Q294*H294</f>
        <v>0</v>
      </c>
      <c r="S294" s="141">
        <v>0</v>
      </c>
      <c r="T294" s="142">
        <f>S294*H294</f>
        <v>0</v>
      </c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R294" s="143" t="s">
        <v>127</v>
      </c>
      <c r="AT294" s="143" t="s">
        <v>122</v>
      </c>
      <c r="AU294" s="143" t="s">
        <v>84</v>
      </c>
      <c r="AY294" s="2" t="s">
        <v>119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2" t="s">
        <v>18</v>
      </c>
      <c r="BK294" s="144">
        <f>ROUND(I294*H294,2)</f>
        <v>0</v>
      </c>
      <c r="BL294" s="2" t="s">
        <v>127</v>
      </c>
      <c r="BM294" s="143" t="s">
        <v>404</v>
      </c>
    </row>
    <row r="295" spans="1:65" ht="27">
      <c r="A295" s="13"/>
      <c r="B295" s="14"/>
      <c r="C295" s="13"/>
      <c r="D295" s="145" t="s">
        <v>129</v>
      </c>
      <c r="E295" s="13"/>
      <c r="F295" s="146" t="s">
        <v>405</v>
      </c>
      <c r="G295" s="13"/>
      <c r="H295" s="13"/>
      <c r="I295" s="13"/>
      <c r="J295" s="13"/>
      <c r="K295" s="13"/>
      <c r="L295" s="14"/>
      <c r="M295" s="147"/>
      <c r="N295" s="148"/>
      <c r="O295" s="41"/>
      <c r="P295" s="41"/>
      <c r="Q295" s="41"/>
      <c r="R295" s="41"/>
      <c r="S295" s="41"/>
      <c r="T295" s="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" t="s">
        <v>129</v>
      </c>
      <c r="AU295" s="2" t="s">
        <v>84</v>
      </c>
    </row>
    <row r="296" spans="1:65" ht="24">
      <c r="A296" s="13"/>
      <c r="B296" s="132"/>
      <c r="C296" s="133" t="s">
        <v>356</v>
      </c>
      <c r="D296" s="133" t="s">
        <v>122</v>
      </c>
      <c r="E296" s="134" t="s">
        <v>406</v>
      </c>
      <c r="F296" s="135" t="s">
        <v>407</v>
      </c>
      <c r="G296" s="136" t="s">
        <v>207</v>
      </c>
      <c r="H296" s="137">
        <v>0.52900000000000003</v>
      </c>
      <c r="I296" s="138"/>
      <c r="J296" s="138">
        <f>ROUND(I296*H296,2)</f>
        <v>0</v>
      </c>
      <c r="K296" s="135" t="s">
        <v>126</v>
      </c>
      <c r="L296" s="14"/>
      <c r="M296" s="139"/>
      <c r="N296" s="140" t="s">
        <v>40</v>
      </c>
      <c r="O296" s="141">
        <v>1.57</v>
      </c>
      <c r="P296" s="141">
        <f>O296*H296</f>
        <v>0.8305300000000001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R296" s="143" t="s">
        <v>127</v>
      </c>
      <c r="AT296" s="143" t="s">
        <v>122</v>
      </c>
      <c r="AU296" s="143" t="s">
        <v>84</v>
      </c>
      <c r="AY296" s="2" t="s">
        <v>119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2" t="s">
        <v>18</v>
      </c>
      <c r="BK296" s="144">
        <f>ROUND(I296*H296,2)</f>
        <v>0</v>
      </c>
      <c r="BL296" s="2" t="s">
        <v>127</v>
      </c>
      <c r="BM296" s="143" t="s">
        <v>408</v>
      </c>
    </row>
    <row r="297" spans="1:65" ht="27">
      <c r="A297" s="13"/>
      <c r="B297" s="14"/>
      <c r="C297" s="13"/>
      <c r="D297" s="145" t="s">
        <v>129</v>
      </c>
      <c r="E297" s="13"/>
      <c r="F297" s="146" t="s">
        <v>409</v>
      </c>
      <c r="G297" s="13"/>
      <c r="H297" s="13"/>
      <c r="I297" s="13"/>
      <c r="J297" s="13"/>
      <c r="K297" s="13"/>
      <c r="L297" s="14"/>
      <c r="M297" s="147"/>
      <c r="N297" s="148"/>
      <c r="O297" s="41"/>
      <c r="P297" s="41"/>
      <c r="Q297" s="41"/>
      <c r="R297" s="41"/>
      <c r="S297" s="41"/>
      <c r="T297" s="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" t="s">
        <v>129</v>
      </c>
      <c r="AU297" s="2" t="s">
        <v>84</v>
      </c>
    </row>
    <row r="298" spans="1:65" s="119" customFormat="1" ht="12.75">
      <c r="B298" s="120"/>
      <c r="D298" s="121" t="s">
        <v>74</v>
      </c>
      <c r="E298" s="130" t="s">
        <v>410</v>
      </c>
      <c r="F298" s="130" t="s">
        <v>411</v>
      </c>
      <c r="J298" s="131">
        <f>BK298</f>
        <v>0</v>
      </c>
      <c r="L298" s="120"/>
      <c r="M298" s="124"/>
      <c r="N298" s="125"/>
      <c r="O298" s="125"/>
      <c r="P298" s="126">
        <f>SUM(P299:P371)</f>
        <v>21.430729999999997</v>
      </c>
      <c r="Q298" s="125"/>
      <c r="R298" s="126">
        <f>SUM(R299:R371)</f>
        <v>6.548000000000001E-2</v>
      </c>
      <c r="S298" s="125"/>
      <c r="T298" s="127">
        <f>SUM(T299:T371)</f>
        <v>0</v>
      </c>
      <c r="AR298" s="121" t="s">
        <v>84</v>
      </c>
      <c r="AT298" s="128" t="s">
        <v>74</v>
      </c>
      <c r="AU298" s="128" t="s">
        <v>18</v>
      </c>
      <c r="AY298" s="121" t="s">
        <v>119</v>
      </c>
      <c r="BK298" s="129">
        <f>SUM(BK299:BK371)</f>
        <v>0</v>
      </c>
    </row>
    <row r="299" spans="1:65" s="17" customFormat="1" ht="24">
      <c r="A299" s="13"/>
      <c r="B299" s="132"/>
      <c r="C299" s="133" t="s">
        <v>412</v>
      </c>
      <c r="D299" s="133" t="s">
        <v>122</v>
      </c>
      <c r="E299" s="134" t="s">
        <v>413</v>
      </c>
      <c r="F299" s="135" t="s">
        <v>414</v>
      </c>
      <c r="G299" s="136" t="s">
        <v>220</v>
      </c>
      <c r="H299" s="137">
        <v>2</v>
      </c>
      <c r="I299" s="138"/>
      <c r="J299" s="138">
        <f>ROUND(I299*H299,2)</f>
        <v>0</v>
      </c>
      <c r="K299" s="135" t="s">
        <v>126</v>
      </c>
      <c r="L299" s="14"/>
      <c r="M299" s="139"/>
      <c r="N299" s="140" t="s">
        <v>40</v>
      </c>
      <c r="O299" s="141">
        <v>0.66600000000000004</v>
      </c>
      <c r="P299" s="141">
        <f>O299*H299</f>
        <v>1.3320000000000001</v>
      </c>
      <c r="Q299" s="141">
        <v>3.47E-3</v>
      </c>
      <c r="R299" s="141">
        <f>Q299*H299</f>
        <v>6.94E-3</v>
      </c>
      <c r="S299" s="141">
        <v>0</v>
      </c>
      <c r="T299" s="142">
        <f>S299*H299</f>
        <v>0</v>
      </c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R299" s="143" t="s">
        <v>127</v>
      </c>
      <c r="AT299" s="143" t="s">
        <v>122</v>
      </c>
      <c r="AU299" s="143" t="s">
        <v>84</v>
      </c>
      <c r="AY299" s="2" t="s">
        <v>119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2" t="s">
        <v>18</v>
      </c>
      <c r="BK299" s="144">
        <f>ROUND(I299*H299,2)</f>
        <v>0</v>
      </c>
      <c r="BL299" s="2" t="s">
        <v>127</v>
      </c>
      <c r="BM299" s="143" t="s">
        <v>415</v>
      </c>
    </row>
    <row r="300" spans="1:65">
      <c r="A300" s="13"/>
      <c r="B300" s="14"/>
      <c r="C300" s="13"/>
      <c r="D300" s="145" t="s">
        <v>129</v>
      </c>
      <c r="E300" s="13"/>
      <c r="F300" s="146" t="s">
        <v>416</v>
      </c>
      <c r="G300" s="13"/>
      <c r="H300" s="13"/>
      <c r="I300" s="13"/>
      <c r="J300" s="13"/>
      <c r="K300" s="13"/>
      <c r="L300" s="14"/>
      <c r="M300" s="147"/>
      <c r="N300" s="148"/>
      <c r="O300" s="41"/>
      <c r="P300" s="41"/>
      <c r="Q300" s="41"/>
      <c r="R300" s="41"/>
      <c r="S300" s="41"/>
      <c r="T300" s="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" t="s">
        <v>129</v>
      </c>
      <c r="AU300" s="2" t="s">
        <v>84</v>
      </c>
    </row>
    <row r="301" spans="1:65" s="149" customFormat="1">
      <c r="B301" s="150"/>
      <c r="D301" s="145" t="s">
        <v>131</v>
      </c>
      <c r="E301" s="151"/>
      <c r="F301" s="152" t="s">
        <v>84</v>
      </c>
      <c r="H301" s="153">
        <v>2</v>
      </c>
      <c r="L301" s="150"/>
      <c r="M301" s="154"/>
      <c r="N301" s="155"/>
      <c r="O301" s="155"/>
      <c r="P301" s="155"/>
      <c r="Q301" s="155"/>
      <c r="R301" s="155"/>
      <c r="S301" s="155"/>
      <c r="T301" s="156"/>
      <c r="AT301" s="151" t="s">
        <v>131</v>
      </c>
      <c r="AU301" s="151" t="s">
        <v>84</v>
      </c>
      <c r="AV301" s="149" t="s">
        <v>84</v>
      </c>
      <c r="AW301" s="149" t="s">
        <v>32</v>
      </c>
      <c r="AX301" s="149" t="s">
        <v>18</v>
      </c>
      <c r="AY301" s="151" t="s">
        <v>119</v>
      </c>
    </row>
    <row r="302" spans="1:65" s="17" customFormat="1" ht="24">
      <c r="A302" s="13"/>
      <c r="B302" s="132"/>
      <c r="C302" s="133" t="s">
        <v>417</v>
      </c>
      <c r="D302" s="133" t="s">
        <v>122</v>
      </c>
      <c r="E302" s="134" t="s">
        <v>418</v>
      </c>
      <c r="F302" s="135" t="s">
        <v>419</v>
      </c>
      <c r="G302" s="136" t="s">
        <v>236</v>
      </c>
      <c r="H302" s="137">
        <v>4</v>
      </c>
      <c r="I302" s="138"/>
      <c r="J302" s="138">
        <f>ROUND(I302*H302,2)</f>
        <v>0</v>
      </c>
      <c r="K302" s="135" t="s">
        <v>126</v>
      </c>
      <c r="L302" s="14"/>
      <c r="M302" s="139"/>
      <c r="N302" s="140" t="s">
        <v>40</v>
      </c>
      <c r="O302" s="141">
        <v>6.6000000000000003E-2</v>
      </c>
      <c r="P302" s="141">
        <f>O302*H302</f>
        <v>0.26400000000000001</v>
      </c>
      <c r="Q302" s="141">
        <v>2.3000000000000001E-4</v>
      </c>
      <c r="R302" s="141">
        <f>Q302*H302</f>
        <v>9.2000000000000003E-4</v>
      </c>
      <c r="S302" s="141">
        <v>0</v>
      </c>
      <c r="T302" s="142">
        <f>S302*H302</f>
        <v>0</v>
      </c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R302" s="143" t="s">
        <v>127</v>
      </c>
      <c r="AT302" s="143" t="s">
        <v>122</v>
      </c>
      <c r="AU302" s="143" t="s">
        <v>84</v>
      </c>
      <c r="AY302" s="2" t="s">
        <v>119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2" t="s">
        <v>18</v>
      </c>
      <c r="BK302" s="144">
        <f>ROUND(I302*H302,2)</f>
        <v>0</v>
      </c>
      <c r="BL302" s="2" t="s">
        <v>127</v>
      </c>
      <c r="BM302" s="143" t="s">
        <v>420</v>
      </c>
    </row>
    <row r="303" spans="1:65">
      <c r="A303" s="13"/>
      <c r="B303" s="14"/>
      <c r="C303" s="13"/>
      <c r="D303" s="145" t="s">
        <v>129</v>
      </c>
      <c r="E303" s="13"/>
      <c r="F303" s="146" t="s">
        <v>421</v>
      </c>
      <c r="G303" s="13"/>
      <c r="H303" s="13"/>
      <c r="I303" s="13"/>
      <c r="J303" s="13"/>
      <c r="K303" s="13"/>
      <c r="L303" s="14"/>
      <c r="M303" s="147"/>
      <c r="N303" s="148"/>
      <c r="O303" s="41"/>
      <c r="P303" s="41"/>
      <c r="Q303" s="41"/>
      <c r="R303" s="41"/>
      <c r="S303" s="41"/>
      <c r="T303" s="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" t="s">
        <v>129</v>
      </c>
      <c r="AU303" s="2" t="s">
        <v>84</v>
      </c>
    </row>
    <row r="304" spans="1:65" s="149" customFormat="1">
      <c r="B304" s="150"/>
      <c r="D304" s="145" t="s">
        <v>131</v>
      </c>
      <c r="E304" s="151"/>
      <c r="F304" s="152" t="s">
        <v>144</v>
      </c>
      <c r="H304" s="153">
        <v>4</v>
      </c>
      <c r="L304" s="150"/>
      <c r="M304" s="154"/>
      <c r="N304" s="155"/>
      <c r="O304" s="155"/>
      <c r="P304" s="155"/>
      <c r="Q304" s="155"/>
      <c r="R304" s="155"/>
      <c r="S304" s="155"/>
      <c r="T304" s="156"/>
      <c r="AT304" s="151" t="s">
        <v>131</v>
      </c>
      <c r="AU304" s="151" t="s">
        <v>84</v>
      </c>
      <c r="AV304" s="149" t="s">
        <v>84</v>
      </c>
      <c r="AW304" s="149" t="s">
        <v>32</v>
      </c>
      <c r="AX304" s="149" t="s">
        <v>18</v>
      </c>
      <c r="AY304" s="151" t="s">
        <v>119</v>
      </c>
    </row>
    <row r="305" spans="1:65" s="17" customFormat="1" ht="24">
      <c r="A305" s="13"/>
      <c r="B305" s="132"/>
      <c r="C305" s="133" t="s">
        <v>422</v>
      </c>
      <c r="D305" s="133" t="s">
        <v>122</v>
      </c>
      <c r="E305" s="134" t="s">
        <v>423</v>
      </c>
      <c r="F305" s="135" t="s">
        <v>424</v>
      </c>
      <c r="G305" s="136" t="s">
        <v>236</v>
      </c>
      <c r="H305" s="137">
        <v>18</v>
      </c>
      <c r="I305" s="138"/>
      <c r="J305" s="138">
        <f>ROUND(I305*H305,2)</f>
        <v>0</v>
      </c>
      <c r="K305" s="135" t="s">
        <v>126</v>
      </c>
      <c r="L305" s="14"/>
      <c r="M305" s="139"/>
      <c r="N305" s="140" t="s">
        <v>40</v>
      </c>
      <c r="O305" s="141">
        <v>0.15</v>
      </c>
      <c r="P305" s="141">
        <f>O305*H305</f>
        <v>2.6999999999999997</v>
      </c>
      <c r="Q305" s="141">
        <v>2.4000000000000001E-4</v>
      </c>
      <c r="R305" s="141">
        <f>Q305*H305</f>
        <v>4.3200000000000001E-3</v>
      </c>
      <c r="S305" s="141">
        <v>0</v>
      </c>
      <c r="T305" s="142">
        <f>S305*H305</f>
        <v>0</v>
      </c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R305" s="143" t="s">
        <v>127</v>
      </c>
      <c r="AT305" s="143" t="s">
        <v>122</v>
      </c>
      <c r="AU305" s="143" t="s">
        <v>84</v>
      </c>
      <c r="AY305" s="2" t="s">
        <v>119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2" t="s">
        <v>18</v>
      </c>
      <c r="BK305" s="144">
        <f>ROUND(I305*H305,2)</f>
        <v>0</v>
      </c>
      <c r="BL305" s="2" t="s">
        <v>127</v>
      </c>
      <c r="BM305" s="143" t="s">
        <v>425</v>
      </c>
    </row>
    <row r="306" spans="1:65" ht="27">
      <c r="A306" s="13"/>
      <c r="B306" s="14"/>
      <c r="C306" s="13"/>
      <c r="D306" s="145" t="s">
        <v>129</v>
      </c>
      <c r="E306" s="13"/>
      <c r="F306" s="146" t="s">
        <v>426</v>
      </c>
      <c r="G306" s="13"/>
      <c r="H306" s="13"/>
      <c r="I306" s="13"/>
      <c r="J306" s="13"/>
      <c r="K306" s="13"/>
      <c r="L306" s="14"/>
      <c r="M306" s="147"/>
      <c r="N306" s="148"/>
      <c r="O306" s="41"/>
      <c r="P306" s="41"/>
      <c r="Q306" s="41"/>
      <c r="R306" s="41"/>
      <c r="S306" s="41"/>
      <c r="T306" s="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" t="s">
        <v>129</v>
      </c>
      <c r="AU306" s="2" t="s">
        <v>84</v>
      </c>
    </row>
    <row r="307" spans="1:65" s="149" customFormat="1">
      <c r="B307" s="150"/>
      <c r="D307" s="145" t="s">
        <v>131</v>
      </c>
      <c r="E307" s="151"/>
      <c r="F307" s="152" t="s">
        <v>175</v>
      </c>
      <c r="H307" s="153">
        <v>18</v>
      </c>
      <c r="L307" s="150"/>
      <c r="M307" s="154"/>
      <c r="N307" s="155"/>
      <c r="O307" s="155"/>
      <c r="P307" s="155"/>
      <c r="Q307" s="155"/>
      <c r="R307" s="155"/>
      <c r="S307" s="155"/>
      <c r="T307" s="156"/>
      <c r="AT307" s="151" t="s">
        <v>131</v>
      </c>
      <c r="AU307" s="151" t="s">
        <v>84</v>
      </c>
      <c r="AV307" s="149" t="s">
        <v>84</v>
      </c>
      <c r="AW307" s="149" t="s">
        <v>32</v>
      </c>
      <c r="AX307" s="149" t="s">
        <v>18</v>
      </c>
      <c r="AY307" s="151" t="s">
        <v>119</v>
      </c>
    </row>
    <row r="308" spans="1:65" s="17" customFormat="1" ht="24">
      <c r="A308" s="13"/>
      <c r="B308" s="132"/>
      <c r="C308" s="133" t="s">
        <v>427</v>
      </c>
      <c r="D308" s="133" t="s">
        <v>122</v>
      </c>
      <c r="E308" s="134" t="s">
        <v>428</v>
      </c>
      <c r="F308" s="135" t="s">
        <v>429</v>
      </c>
      <c r="G308" s="136" t="s">
        <v>236</v>
      </c>
      <c r="H308" s="137">
        <v>5</v>
      </c>
      <c r="I308" s="138"/>
      <c r="J308" s="138">
        <f>ROUND(I308*H308,2)</f>
        <v>0</v>
      </c>
      <c r="K308" s="135" t="s">
        <v>126</v>
      </c>
      <c r="L308" s="14"/>
      <c r="M308" s="139"/>
      <c r="N308" s="140" t="s">
        <v>40</v>
      </c>
      <c r="O308" s="141">
        <v>3.5000000000000003E-2</v>
      </c>
      <c r="P308" s="141">
        <f>O308*H308</f>
        <v>0.17500000000000002</v>
      </c>
      <c r="Q308" s="141">
        <v>1.3999999999999999E-4</v>
      </c>
      <c r="R308" s="141">
        <f>Q308*H308</f>
        <v>6.9999999999999988E-4</v>
      </c>
      <c r="S308" s="141">
        <v>0</v>
      </c>
      <c r="T308" s="142">
        <f>S308*H308</f>
        <v>0</v>
      </c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R308" s="143" t="s">
        <v>127</v>
      </c>
      <c r="AT308" s="143" t="s">
        <v>122</v>
      </c>
      <c r="AU308" s="143" t="s">
        <v>84</v>
      </c>
      <c r="AY308" s="2" t="s">
        <v>119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2" t="s">
        <v>18</v>
      </c>
      <c r="BK308" s="144">
        <f>ROUND(I308*H308,2)</f>
        <v>0</v>
      </c>
      <c r="BL308" s="2" t="s">
        <v>127</v>
      </c>
      <c r="BM308" s="143" t="s">
        <v>430</v>
      </c>
    </row>
    <row r="309" spans="1:65" ht="18">
      <c r="A309" s="13"/>
      <c r="B309" s="14"/>
      <c r="C309" s="13"/>
      <c r="D309" s="145" t="s">
        <v>129</v>
      </c>
      <c r="E309" s="13"/>
      <c r="F309" s="146" t="s">
        <v>431</v>
      </c>
      <c r="G309" s="13"/>
      <c r="H309" s="13"/>
      <c r="I309" s="13"/>
      <c r="J309" s="13"/>
      <c r="K309" s="13"/>
      <c r="L309" s="14"/>
      <c r="M309" s="147"/>
      <c r="N309" s="148"/>
      <c r="O309" s="41"/>
      <c r="P309" s="41"/>
      <c r="Q309" s="41"/>
      <c r="R309" s="41"/>
      <c r="S309" s="41"/>
      <c r="T309" s="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" t="s">
        <v>129</v>
      </c>
      <c r="AU309" s="2" t="s">
        <v>84</v>
      </c>
    </row>
    <row r="310" spans="1:65" s="149" customFormat="1">
      <c r="B310" s="150"/>
      <c r="D310" s="145" t="s">
        <v>131</v>
      </c>
      <c r="E310" s="151"/>
      <c r="F310" s="152" t="s">
        <v>149</v>
      </c>
      <c r="H310" s="153">
        <v>5</v>
      </c>
      <c r="L310" s="150"/>
      <c r="M310" s="154"/>
      <c r="N310" s="155"/>
      <c r="O310" s="155"/>
      <c r="P310" s="155"/>
      <c r="Q310" s="155"/>
      <c r="R310" s="155"/>
      <c r="S310" s="155"/>
      <c r="T310" s="156"/>
      <c r="AT310" s="151" t="s">
        <v>131</v>
      </c>
      <c r="AU310" s="151" t="s">
        <v>84</v>
      </c>
      <c r="AV310" s="149" t="s">
        <v>84</v>
      </c>
      <c r="AW310" s="149" t="s">
        <v>32</v>
      </c>
      <c r="AX310" s="149" t="s">
        <v>18</v>
      </c>
      <c r="AY310" s="151" t="s">
        <v>119</v>
      </c>
    </row>
    <row r="311" spans="1:65" s="17" customFormat="1" ht="36">
      <c r="A311" s="13"/>
      <c r="B311" s="132"/>
      <c r="C311" s="133" t="s">
        <v>432</v>
      </c>
      <c r="D311" s="133" t="s">
        <v>122</v>
      </c>
      <c r="E311" s="134" t="s">
        <v>433</v>
      </c>
      <c r="F311" s="135" t="s">
        <v>434</v>
      </c>
      <c r="G311" s="136" t="s">
        <v>236</v>
      </c>
      <c r="H311" s="137">
        <v>23</v>
      </c>
      <c r="I311" s="138"/>
      <c r="J311" s="138">
        <f>ROUND(I311*H311,2)</f>
        <v>0</v>
      </c>
      <c r="K311" s="135"/>
      <c r="L311" s="14"/>
      <c r="M311" s="139"/>
      <c r="N311" s="140" t="s">
        <v>40</v>
      </c>
      <c r="O311" s="141">
        <v>3.5000000000000003E-2</v>
      </c>
      <c r="P311" s="141">
        <f>O311*H311</f>
        <v>0.80500000000000005</v>
      </c>
      <c r="Q311" s="141">
        <v>1.3999999999999999E-4</v>
      </c>
      <c r="R311" s="141">
        <f>Q311*H311</f>
        <v>3.2199999999999998E-3</v>
      </c>
      <c r="S311" s="141">
        <v>0</v>
      </c>
      <c r="T311" s="142">
        <f>S311*H311</f>
        <v>0</v>
      </c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R311" s="143" t="s">
        <v>127</v>
      </c>
      <c r="AT311" s="143" t="s">
        <v>122</v>
      </c>
      <c r="AU311" s="143" t="s">
        <v>84</v>
      </c>
      <c r="AY311" s="2" t="s">
        <v>119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2" t="s">
        <v>18</v>
      </c>
      <c r="BK311" s="144">
        <f>ROUND(I311*H311,2)</f>
        <v>0</v>
      </c>
      <c r="BL311" s="2" t="s">
        <v>127</v>
      </c>
      <c r="BM311" s="143" t="s">
        <v>435</v>
      </c>
    </row>
    <row r="312" spans="1:65" ht="27">
      <c r="A312" s="13"/>
      <c r="B312" s="14"/>
      <c r="C312" s="13"/>
      <c r="D312" s="145" t="s">
        <v>129</v>
      </c>
      <c r="E312" s="13"/>
      <c r="F312" s="146" t="s">
        <v>436</v>
      </c>
      <c r="G312" s="13"/>
      <c r="H312" s="13"/>
      <c r="I312" s="13"/>
      <c r="J312" s="13"/>
      <c r="K312" s="13"/>
      <c r="L312" s="14"/>
      <c r="M312" s="147"/>
      <c r="N312" s="148"/>
      <c r="O312" s="41"/>
      <c r="P312" s="41"/>
      <c r="Q312" s="41"/>
      <c r="R312" s="41"/>
      <c r="S312" s="41"/>
      <c r="T312" s="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" t="s">
        <v>129</v>
      </c>
      <c r="AU312" s="2" t="s">
        <v>84</v>
      </c>
    </row>
    <row r="313" spans="1:65" s="149" customFormat="1">
      <c r="B313" s="150"/>
      <c r="D313" s="145" t="s">
        <v>131</v>
      </c>
      <c r="E313" s="151"/>
      <c r="F313" s="152" t="s">
        <v>233</v>
      </c>
      <c r="H313" s="153">
        <v>23</v>
      </c>
      <c r="L313" s="150"/>
      <c r="M313" s="154"/>
      <c r="N313" s="155"/>
      <c r="O313" s="155"/>
      <c r="P313" s="155"/>
      <c r="Q313" s="155"/>
      <c r="R313" s="155"/>
      <c r="S313" s="155"/>
      <c r="T313" s="156"/>
      <c r="AT313" s="151" t="s">
        <v>131</v>
      </c>
      <c r="AU313" s="151" t="s">
        <v>84</v>
      </c>
      <c r="AV313" s="149" t="s">
        <v>84</v>
      </c>
      <c r="AW313" s="149" t="s">
        <v>32</v>
      </c>
      <c r="AX313" s="149" t="s">
        <v>18</v>
      </c>
      <c r="AY313" s="151" t="s">
        <v>119</v>
      </c>
    </row>
    <row r="314" spans="1:65" s="17" customFormat="1" ht="12">
      <c r="A314" s="13"/>
      <c r="B314" s="132"/>
      <c r="C314" s="133" t="s">
        <v>437</v>
      </c>
      <c r="D314" s="133" t="s">
        <v>122</v>
      </c>
      <c r="E314" s="134" t="s">
        <v>438</v>
      </c>
      <c r="F314" s="135" t="s">
        <v>439</v>
      </c>
      <c r="G314" s="136" t="s">
        <v>236</v>
      </c>
      <c r="H314" s="137">
        <v>11</v>
      </c>
      <c r="I314" s="138"/>
      <c r="J314" s="138">
        <f>ROUND(I314*H314,2)</f>
        <v>0</v>
      </c>
      <c r="K314" s="135"/>
      <c r="L314" s="14"/>
      <c r="M314" s="139"/>
      <c r="N314" s="140" t="s">
        <v>40</v>
      </c>
      <c r="O314" s="141">
        <v>3.5000000000000003E-2</v>
      </c>
      <c r="P314" s="141">
        <f>O314*H314</f>
        <v>0.38500000000000001</v>
      </c>
      <c r="Q314" s="141">
        <v>1.2E-4</v>
      </c>
      <c r="R314" s="141">
        <f>Q314*H314</f>
        <v>1.32E-3</v>
      </c>
      <c r="S314" s="141">
        <v>0</v>
      </c>
      <c r="T314" s="142">
        <f>S314*H314</f>
        <v>0</v>
      </c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R314" s="143" t="s">
        <v>127</v>
      </c>
      <c r="AT314" s="143" t="s">
        <v>122</v>
      </c>
      <c r="AU314" s="143" t="s">
        <v>84</v>
      </c>
      <c r="AY314" s="2" t="s">
        <v>119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2" t="s">
        <v>18</v>
      </c>
      <c r="BK314" s="144">
        <f>ROUND(I314*H314,2)</f>
        <v>0</v>
      </c>
      <c r="BL314" s="2" t="s">
        <v>127</v>
      </c>
      <c r="BM314" s="143" t="s">
        <v>440</v>
      </c>
    </row>
    <row r="315" spans="1:65" ht="18">
      <c r="A315" s="13"/>
      <c r="B315" s="14"/>
      <c r="C315" s="13"/>
      <c r="D315" s="145" t="s">
        <v>129</v>
      </c>
      <c r="E315" s="13"/>
      <c r="F315" s="146" t="s">
        <v>441</v>
      </c>
      <c r="G315" s="13"/>
      <c r="H315" s="13"/>
      <c r="I315" s="13"/>
      <c r="J315" s="13"/>
      <c r="K315" s="13"/>
      <c r="L315" s="14"/>
      <c r="M315" s="147"/>
      <c r="N315" s="148"/>
      <c r="O315" s="41"/>
      <c r="P315" s="41"/>
      <c r="Q315" s="41"/>
      <c r="R315" s="41"/>
      <c r="S315" s="41"/>
      <c r="T315" s="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" t="s">
        <v>129</v>
      </c>
      <c r="AU315" s="2" t="s">
        <v>84</v>
      </c>
    </row>
    <row r="316" spans="1:65" s="149" customFormat="1">
      <c r="B316" s="150"/>
      <c r="D316" s="145" t="s">
        <v>131</v>
      </c>
      <c r="E316" s="151"/>
      <c r="F316" s="152" t="s">
        <v>176</v>
      </c>
      <c r="H316" s="153">
        <v>11</v>
      </c>
      <c r="L316" s="150"/>
      <c r="M316" s="154"/>
      <c r="N316" s="155"/>
      <c r="O316" s="155"/>
      <c r="P316" s="155"/>
      <c r="Q316" s="155"/>
      <c r="R316" s="155"/>
      <c r="S316" s="155"/>
      <c r="T316" s="156"/>
      <c r="AT316" s="151" t="s">
        <v>131</v>
      </c>
      <c r="AU316" s="151" t="s">
        <v>84</v>
      </c>
      <c r="AV316" s="149" t="s">
        <v>84</v>
      </c>
      <c r="AW316" s="149" t="s">
        <v>32</v>
      </c>
      <c r="AX316" s="149" t="s">
        <v>18</v>
      </c>
      <c r="AY316" s="151" t="s">
        <v>119</v>
      </c>
    </row>
    <row r="317" spans="1:65" s="17" customFormat="1" ht="12">
      <c r="A317" s="13"/>
      <c r="B317" s="132"/>
      <c r="C317" s="133" t="s">
        <v>148</v>
      </c>
      <c r="D317" s="133" t="s">
        <v>122</v>
      </c>
      <c r="E317" s="134" t="s">
        <v>442</v>
      </c>
      <c r="F317" s="135" t="s">
        <v>443</v>
      </c>
      <c r="G317" s="136" t="s">
        <v>236</v>
      </c>
      <c r="H317" s="137">
        <v>39</v>
      </c>
      <c r="I317" s="138"/>
      <c r="J317" s="138">
        <f>ROUND(I317*H317,2)</f>
        <v>0</v>
      </c>
      <c r="K317" s="135"/>
      <c r="L317" s="14"/>
      <c r="M317" s="139"/>
      <c r="N317" s="140" t="s">
        <v>40</v>
      </c>
      <c r="O317" s="141">
        <v>3.5000000000000003E-2</v>
      </c>
      <c r="P317" s="141">
        <f>O317*H317</f>
        <v>1.3650000000000002</v>
      </c>
      <c r="Q317" s="141">
        <v>1.2E-4</v>
      </c>
      <c r="R317" s="141">
        <f>Q317*H317</f>
        <v>4.6800000000000001E-3</v>
      </c>
      <c r="S317" s="141">
        <v>0</v>
      </c>
      <c r="T317" s="142">
        <f>S317*H317</f>
        <v>0</v>
      </c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R317" s="143" t="s">
        <v>127</v>
      </c>
      <c r="AT317" s="143" t="s">
        <v>122</v>
      </c>
      <c r="AU317" s="143" t="s">
        <v>84</v>
      </c>
      <c r="AY317" s="2" t="s">
        <v>119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2" t="s">
        <v>18</v>
      </c>
      <c r="BK317" s="144">
        <f>ROUND(I317*H317,2)</f>
        <v>0</v>
      </c>
      <c r="BL317" s="2" t="s">
        <v>127</v>
      </c>
      <c r="BM317" s="143" t="s">
        <v>444</v>
      </c>
    </row>
    <row r="318" spans="1:65">
      <c r="A318" s="13"/>
      <c r="B318" s="14"/>
      <c r="C318" s="13"/>
      <c r="D318" s="145" t="s">
        <v>129</v>
      </c>
      <c r="E318" s="13"/>
      <c r="F318" s="146" t="s">
        <v>443</v>
      </c>
      <c r="G318" s="13"/>
      <c r="H318" s="13"/>
      <c r="I318" s="13"/>
      <c r="J318" s="13"/>
      <c r="K318" s="13"/>
      <c r="L318" s="14"/>
      <c r="M318" s="147"/>
      <c r="N318" s="148"/>
      <c r="O318" s="41"/>
      <c r="P318" s="41"/>
      <c r="Q318" s="41"/>
      <c r="R318" s="41"/>
      <c r="S318" s="41"/>
      <c r="T318" s="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" t="s">
        <v>129</v>
      </c>
      <c r="AU318" s="2" t="s">
        <v>84</v>
      </c>
    </row>
    <row r="319" spans="1:65" s="149" customFormat="1">
      <c r="B319" s="150"/>
      <c r="D319" s="145" t="s">
        <v>131</v>
      </c>
      <c r="E319" s="151"/>
      <c r="F319" s="152" t="s">
        <v>307</v>
      </c>
      <c r="H319" s="153">
        <v>39</v>
      </c>
      <c r="L319" s="150"/>
      <c r="M319" s="154"/>
      <c r="N319" s="155"/>
      <c r="O319" s="155"/>
      <c r="P319" s="155"/>
      <c r="Q319" s="155"/>
      <c r="R319" s="155"/>
      <c r="S319" s="155"/>
      <c r="T319" s="156"/>
      <c r="AT319" s="151" t="s">
        <v>131</v>
      </c>
      <c r="AU319" s="151" t="s">
        <v>84</v>
      </c>
      <c r="AV319" s="149" t="s">
        <v>84</v>
      </c>
      <c r="AW319" s="149" t="s">
        <v>32</v>
      </c>
      <c r="AX319" s="149" t="s">
        <v>18</v>
      </c>
      <c r="AY319" s="151" t="s">
        <v>119</v>
      </c>
    </row>
    <row r="320" spans="1:65" s="17" customFormat="1" ht="12">
      <c r="A320" s="13"/>
      <c r="B320" s="132"/>
      <c r="C320" s="133" t="s">
        <v>445</v>
      </c>
      <c r="D320" s="133" t="s">
        <v>122</v>
      </c>
      <c r="E320" s="134" t="s">
        <v>446</v>
      </c>
      <c r="F320" s="135" t="s">
        <v>447</v>
      </c>
      <c r="G320" s="136" t="s">
        <v>236</v>
      </c>
      <c r="H320" s="137">
        <v>1</v>
      </c>
      <c r="I320" s="138"/>
      <c r="J320" s="138">
        <f>ROUND(I320*H320,2)</f>
        <v>0</v>
      </c>
      <c r="K320" s="135" t="s">
        <v>126</v>
      </c>
      <c r="L320" s="14"/>
      <c r="M320" s="139"/>
      <c r="N320" s="140" t="s">
        <v>40</v>
      </c>
      <c r="O320" s="141">
        <v>0.26800000000000002</v>
      </c>
      <c r="P320" s="141">
        <f>O320*H320</f>
        <v>0.26800000000000002</v>
      </c>
      <c r="Q320" s="141">
        <v>3.8000000000000002E-4</v>
      </c>
      <c r="R320" s="141">
        <f>Q320*H320</f>
        <v>3.8000000000000002E-4</v>
      </c>
      <c r="S320" s="141">
        <v>0</v>
      </c>
      <c r="T320" s="142">
        <f>S320*H320</f>
        <v>0</v>
      </c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R320" s="143" t="s">
        <v>127</v>
      </c>
      <c r="AT320" s="143" t="s">
        <v>122</v>
      </c>
      <c r="AU320" s="143" t="s">
        <v>84</v>
      </c>
      <c r="AY320" s="2" t="s">
        <v>119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2" t="s">
        <v>18</v>
      </c>
      <c r="BK320" s="144">
        <f>ROUND(I320*H320,2)</f>
        <v>0</v>
      </c>
      <c r="BL320" s="2" t="s">
        <v>127</v>
      </c>
      <c r="BM320" s="143" t="s">
        <v>448</v>
      </c>
    </row>
    <row r="321" spans="1:65">
      <c r="A321" s="13"/>
      <c r="B321" s="14"/>
      <c r="C321" s="13"/>
      <c r="D321" s="145" t="s">
        <v>129</v>
      </c>
      <c r="E321" s="13"/>
      <c r="F321" s="146" t="s">
        <v>449</v>
      </c>
      <c r="G321" s="13"/>
      <c r="H321" s="13"/>
      <c r="I321" s="13"/>
      <c r="J321" s="13"/>
      <c r="K321" s="13"/>
      <c r="L321" s="14"/>
      <c r="M321" s="147"/>
      <c r="N321" s="148"/>
      <c r="O321" s="41"/>
      <c r="P321" s="41"/>
      <c r="Q321" s="41"/>
      <c r="R321" s="41"/>
      <c r="S321" s="41"/>
      <c r="T321" s="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" t="s">
        <v>129</v>
      </c>
      <c r="AU321" s="2" t="s">
        <v>84</v>
      </c>
    </row>
    <row r="322" spans="1:65" s="149" customFormat="1">
      <c r="B322" s="150"/>
      <c r="D322" s="145" t="s">
        <v>131</v>
      </c>
      <c r="E322" s="151"/>
      <c r="F322" s="152" t="s">
        <v>18</v>
      </c>
      <c r="H322" s="153">
        <v>1</v>
      </c>
      <c r="L322" s="150"/>
      <c r="M322" s="154"/>
      <c r="N322" s="155"/>
      <c r="O322" s="155"/>
      <c r="P322" s="155"/>
      <c r="Q322" s="155"/>
      <c r="R322" s="155"/>
      <c r="S322" s="155"/>
      <c r="T322" s="156"/>
      <c r="AT322" s="151" t="s">
        <v>131</v>
      </c>
      <c r="AU322" s="151" t="s">
        <v>84</v>
      </c>
      <c r="AV322" s="149" t="s">
        <v>84</v>
      </c>
      <c r="AW322" s="149" t="s">
        <v>32</v>
      </c>
      <c r="AX322" s="149" t="s">
        <v>18</v>
      </c>
      <c r="AY322" s="151" t="s">
        <v>119</v>
      </c>
    </row>
    <row r="323" spans="1:65" s="17" customFormat="1" ht="12">
      <c r="A323" s="13"/>
      <c r="B323" s="132"/>
      <c r="C323" s="133" t="s">
        <v>450</v>
      </c>
      <c r="D323" s="133" t="s">
        <v>122</v>
      </c>
      <c r="E323" s="134" t="s">
        <v>451</v>
      </c>
      <c r="F323" s="135" t="s">
        <v>452</v>
      </c>
      <c r="G323" s="136" t="s">
        <v>236</v>
      </c>
      <c r="H323" s="137">
        <v>1</v>
      </c>
      <c r="I323" s="138"/>
      <c r="J323" s="138">
        <f>ROUND(I323*H323,2)</f>
        <v>0</v>
      </c>
      <c r="K323" s="135" t="s">
        <v>126</v>
      </c>
      <c r="L323" s="14"/>
      <c r="M323" s="139"/>
      <c r="N323" s="140" t="s">
        <v>40</v>
      </c>
      <c r="O323" s="141">
        <v>0.35</v>
      </c>
      <c r="P323" s="141">
        <f>O323*H323</f>
        <v>0.35</v>
      </c>
      <c r="Q323" s="141">
        <v>5.1999999999999995E-4</v>
      </c>
      <c r="R323" s="141">
        <f>Q323*H323</f>
        <v>5.1999999999999995E-4</v>
      </c>
      <c r="S323" s="141">
        <v>0</v>
      </c>
      <c r="T323" s="142">
        <f>S323*H323</f>
        <v>0</v>
      </c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R323" s="143" t="s">
        <v>127</v>
      </c>
      <c r="AT323" s="143" t="s">
        <v>122</v>
      </c>
      <c r="AU323" s="143" t="s">
        <v>84</v>
      </c>
      <c r="AY323" s="2" t="s">
        <v>119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2" t="s">
        <v>18</v>
      </c>
      <c r="BK323" s="144">
        <f>ROUND(I323*H323,2)</f>
        <v>0</v>
      </c>
      <c r="BL323" s="2" t="s">
        <v>127</v>
      </c>
      <c r="BM323" s="143" t="s">
        <v>453</v>
      </c>
    </row>
    <row r="324" spans="1:65">
      <c r="A324" s="13"/>
      <c r="B324" s="14"/>
      <c r="C324" s="13"/>
      <c r="D324" s="145" t="s">
        <v>129</v>
      </c>
      <c r="E324" s="13"/>
      <c r="F324" s="146" t="s">
        <v>454</v>
      </c>
      <c r="G324" s="13"/>
      <c r="H324" s="13"/>
      <c r="I324" s="13"/>
      <c r="J324" s="13"/>
      <c r="K324" s="13"/>
      <c r="L324" s="14"/>
      <c r="M324" s="147"/>
      <c r="N324" s="148"/>
      <c r="O324" s="41"/>
      <c r="P324" s="41"/>
      <c r="Q324" s="41"/>
      <c r="R324" s="41"/>
      <c r="S324" s="41"/>
      <c r="T324" s="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" t="s">
        <v>129</v>
      </c>
      <c r="AU324" s="2" t="s">
        <v>84</v>
      </c>
    </row>
    <row r="325" spans="1:65" s="149" customFormat="1">
      <c r="B325" s="150"/>
      <c r="D325" s="145" t="s">
        <v>131</v>
      </c>
      <c r="E325" s="151"/>
      <c r="F325" s="152" t="s">
        <v>18</v>
      </c>
      <c r="H325" s="153">
        <v>1</v>
      </c>
      <c r="L325" s="150"/>
      <c r="M325" s="154"/>
      <c r="N325" s="155"/>
      <c r="O325" s="155"/>
      <c r="P325" s="155"/>
      <c r="Q325" s="155"/>
      <c r="R325" s="155"/>
      <c r="S325" s="155"/>
      <c r="T325" s="156"/>
      <c r="AT325" s="151" t="s">
        <v>131</v>
      </c>
      <c r="AU325" s="151" t="s">
        <v>84</v>
      </c>
      <c r="AV325" s="149" t="s">
        <v>84</v>
      </c>
      <c r="AW325" s="149" t="s">
        <v>32</v>
      </c>
      <c r="AX325" s="149" t="s">
        <v>18</v>
      </c>
      <c r="AY325" s="151" t="s">
        <v>119</v>
      </c>
    </row>
    <row r="326" spans="1:65" s="17" customFormat="1" ht="24">
      <c r="A326" s="13"/>
      <c r="B326" s="132"/>
      <c r="C326" s="133" t="s">
        <v>455</v>
      </c>
      <c r="D326" s="133" t="s">
        <v>122</v>
      </c>
      <c r="E326" s="134" t="s">
        <v>456</v>
      </c>
      <c r="F326" s="135" t="s">
        <v>457</v>
      </c>
      <c r="G326" s="136" t="s">
        <v>236</v>
      </c>
      <c r="H326" s="137">
        <v>18</v>
      </c>
      <c r="I326" s="138"/>
      <c r="J326" s="138">
        <f>ROUND(I326*H326,2)</f>
        <v>0</v>
      </c>
      <c r="K326" s="135" t="s">
        <v>126</v>
      </c>
      <c r="L326" s="14"/>
      <c r="M326" s="139"/>
      <c r="N326" s="140" t="s">
        <v>40</v>
      </c>
      <c r="O326" s="141">
        <v>0.13</v>
      </c>
      <c r="P326" s="141">
        <f>O326*H326</f>
        <v>2.34</v>
      </c>
      <c r="Q326" s="141">
        <v>3.8999999999999999E-4</v>
      </c>
      <c r="R326" s="141">
        <f>Q326*H326</f>
        <v>7.0200000000000002E-3</v>
      </c>
      <c r="S326" s="141">
        <v>0</v>
      </c>
      <c r="T326" s="142">
        <f>S326*H326</f>
        <v>0</v>
      </c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R326" s="143" t="s">
        <v>127</v>
      </c>
      <c r="AT326" s="143" t="s">
        <v>122</v>
      </c>
      <c r="AU326" s="143" t="s">
        <v>84</v>
      </c>
      <c r="AY326" s="2" t="s">
        <v>119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2" t="s">
        <v>18</v>
      </c>
      <c r="BK326" s="144">
        <f>ROUND(I326*H326,2)</f>
        <v>0</v>
      </c>
      <c r="BL326" s="2" t="s">
        <v>127</v>
      </c>
      <c r="BM326" s="143" t="s">
        <v>458</v>
      </c>
    </row>
    <row r="327" spans="1:65" ht="18">
      <c r="A327" s="13"/>
      <c r="B327" s="14"/>
      <c r="C327" s="13"/>
      <c r="D327" s="145" t="s">
        <v>129</v>
      </c>
      <c r="E327" s="13"/>
      <c r="F327" s="146" t="s">
        <v>459</v>
      </c>
      <c r="G327" s="13"/>
      <c r="H327" s="13"/>
      <c r="I327" s="13"/>
      <c r="J327" s="13"/>
      <c r="K327" s="13"/>
      <c r="L327" s="14"/>
      <c r="M327" s="147"/>
      <c r="N327" s="148"/>
      <c r="O327" s="41"/>
      <c r="P327" s="41"/>
      <c r="Q327" s="41"/>
      <c r="R327" s="41"/>
      <c r="S327" s="41"/>
      <c r="T327" s="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" t="s">
        <v>129</v>
      </c>
      <c r="AU327" s="2" t="s">
        <v>84</v>
      </c>
    </row>
    <row r="328" spans="1:65" s="149" customFormat="1">
      <c r="B328" s="150"/>
      <c r="D328" s="145" t="s">
        <v>131</v>
      </c>
      <c r="E328" s="151"/>
      <c r="F328" s="152" t="s">
        <v>175</v>
      </c>
      <c r="H328" s="153">
        <v>18</v>
      </c>
      <c r="L328" s="150"/>
      <c r="M328" s="154"/>
      <c r="N328" s="155"/>
      <c r="O328" s="155"/>
      <c r="P328" s="155"/>
      <c r="Q328" s="155"/>
      <c r="R328" s="155"/>
      <c r="S328" s="155"/>
      <c r="T328" s="156"/>
      <c r="AT328" s="151" t="s">
        <v>131</v>
      </c>
      <c r="AU328" s="151" t="s">
        <v>84</v>
      </c>
      <c r="AV328" s="149" t="s">
        <v>84</v>
      </c>
      <c r="AW328" s="149" t="s">
        <v>32</v>
      </c>
      <c r="AX328" s="149" t="s">
        <v>18</v>
      </c>
      <c r="AY328" s="151" t="s">
        <v>119</v>
      </c>
    </row>
    <row r="329" spans="1:65" s="17" customFormat="1" ht="24">
      <c r="A329" s="13"/>
      <c r="B329" s="132"/>
      <c r="C329" s="133" t="s">
        <v>460</v>
      </c>
      <c r="D329" s="133" t="s">
        <v>122</v>
      </c>
      <c r="E329" s="134" t="s">
        <v>461</v>
      </c>
      <c r="F329" s="135" t="s">
        <v>462</v>
      </c>
      <c r="G329" s="136" t="s">
        <v>236</v>
      </c>
      <c r="H329" s="137">
        <v>11</v>
      </c>
      <c r="I329" s="138"/>
      <c r="J329" s="138">
        <f>ROUND(I329*H329,2)</f>
        <v>0</v>
      </c>
      <c r="K329" s="135"/>
      <c r="L329" s="14"/>
      <c r="M329" s="139"/>
      <c r="N329" s="140" t="s">
        <v>40</v>
      </c>
      <c r="O329" s="141">
        <v>0.16500000000000001</v>
      </c>
      <c r="P329" s="141">
        <f>O329*H329</f>
        <v>1.8150000000000002</v>
      </c>
      <c r="Q329" s="141">
        <v>6.9999999999999999E-4</v>
      </c>
      <c r="R329" s="141">
        <f>Q329*H329</f>
        <v>7.7000000000000002E-3</v>
      </c>
      <c r="S329" s="141">
        <v>0</v>
      </c>
      <c r="T329" s="142">
        <f>S329*H329</f>
        <v>0</v>
      </c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R329" s="143" t="s">
        <v>127</v>
      </c>
      <c r="AT329" s="143" t="s">
        <v>122</v>
      </c>
      <c r="AU329" s="143" t="s">
        <v>84</v>
      </c>
      <c r="AY329" s="2" t="s">
        <v>119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2" t="s">
        <v>18</v>
      </c>
      <c r="BK329" s="144">
        <f>ROUND(I329*H329,2)</f>
        <v>0</v>
      </c>
      <c r="BL329" s="2" t="s">
        <v>127</v>
      </c>
      <c r="BM329" s="143" t="s">
        <v>463</v>
      </c>
    </row>
    <row r="330" spans="1:65" ht="18">
      <c r="A330" s="13"/>
      <c r="B330" s="14"/>
      <c r="C330" s="13"/>
      <c r="D330" s="145" t="s">
        <v>129</v>
      </c>
      <c r="E330" s="13"/>
      <c r="F330" s="146" t="s">
        <v>464</v>
      </c>
      <c r="G330" s="13"/>
      <c r="H330" s="13"/>
      <c r="I330" s="13"/>
      <c r="J330" s="13"/>
      <c r="K330" s="13"/>
      <c r="L330" s="14"/>
      <c r="M330" s="147"/>
      <c r="N330" s="148"/>
      <c r="O330" s="41"/>
      <c r="P330" s="41"/>
      <c r="Q330" s="41"/>
      <c r="R330" s="41"/>
      <c r="S330" s="41"/>
      <c r="T330" s="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" t="s">
        <v>129</v>
      </c>
      <c r="AU330" s="2" t="s">
        <v>84</v>
      </c>
    </row>
    <row r="331" spans="1:65" s="149" customFormat="1">
      <c r="B331" s="150"/>
      <c r="D331" s="145" t="s">
        <v>131</v>
      </c>
      <c r="E331" s="151"/>
      <c r="F331" s="152" t="s">
        <v>176</v>
      </c>
      <c r="H331" s="153">
        <v>11</v>
      </c>
      <c r="L331" s="150"/>
      <c r="M331" s="154"/>
      <c r="N331" s="155"/>
      <c r="O331" s="155"/>
      <c r="P331" s="155"/>
      <c r="Q331" s="155"/>
      <c r="R331" s="155"/>
      <c r="S331" s="155"/>
      <c r="T331" s="156"/>
      <c r="AT331" s="151" t="s">
        <v>131</v>
      </c>
      <c r="AU331" s="151" t="s">
        <v>84</v>
      </c>
      <c r="AV331" s="149" t="s">
        <v>84</v>
      </c>
      <c r="AW331" s="149" t="s">
        <v>32</v>
      </c>
      <c r="AX331" s="149" t="s">
        <v>18</v>
      </c>
      <c r="AY331" s="151" t="s">
        <v>119</v>
      </c>
    </row>
    <row r="332" spans="1:65" s="17" customFormat="1" ht="24">
      <c r="A332" s="13"/>
      <c r="B332" s="132"/>
      <c r="C332" s="133" t="s">
        <v>465</v>
      </c>
      <c r="D332" s="133" t="s">
        <v>122</v>
      </c>
      <c r="E332" s="134" t="s">
        <v>466</v>
      </c>
      <c r="F332" s="135" t="s">
        <v>467</v>
      </c>
      <c r="G332" s="136" t="s">
        <v>236</v>
      </c>
      <c r="H332" s="137">
        <v>10</v>
      </c>
      <c r="I332" s="138"/>
      <c r="J332" s="138">
        <f>ROUND(I332*H332,2)</f>
        <v>0</v>
      </c>
      <c r="K332" s="135" t="s">
        <v>126</v>
      </c>
      <c r="L332" s="14"/>
      <c r="M332" s="139"/>
      <c r="N332" s="140" t="s">
        <v>40</v>
      </c>
      <c r="O332" s="141">
        <v>0.16500000000000001</v>
      </c>
      <c r="P332" s="141">
        <f>O332*H332</f>
        <v>1.6500000000000001</v>
      </c>
      <c r="Q332" s="141">
        <v>8.5999999999999998E-4</v>
      </c>
      <c r="R332" s="141">
        <f>Q332*H332</f>
        <v>8.6E-3</v>
      </c>
      <c r="S332" s="141">
        <v>0</v>
      </c>
      <c r="T332" s="142">
        <f>S332*H332</f>
        <v>0</v>
      </c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R332" s="143" t="s">
        <v>127</v>
      </c>
      <c r="AT332" s="143" t="s">
        <v>122</v>
      </c>
      <c r="AU332" s="143" t="s">
        <v>84</v>
      </c>
      <c r="AY332" s="2" t="s">
        <v>119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2" t="s">
        <v>18</v>
      </c>
      <c r="BK332" s="144">
        <f>ROUND(I332*H332,2)</f>
        <v>0</v>
      </c>
      <c r="BL332" s="2" t="s">
        <v>127</v>
      </c>
      <c r="BM332" s="143" t="s">
        <v>468</v>
      </c>
    </row>
    <row r="333" spans="1:65" ht="18">
      <c r="A333" s="13"/>
      <c r="B333" s="14"/>
      <c r="C333" s="13"/>
      <c r="D333" s="145" t="s">
        <v>129</v>
      </c>
      <c r="E333" s="13"/>
      <c r="F333" s="146" t="s">
        <v>469</v>
      </c>
      <c r="G333" s="13"/>
      <c r="H333" s="13"/>
      <c r="I333" s="13"/>
      <c r="J333" s="13"/>
      <c r="K333" s="13"/>
      <c r="L333" s="14"/>
      <c r="M333" s="147"/>
      <c r="N333" s="148"/>
      <c r="O333" s="41"/>
      <c r="P333" s="41"/>
      <c r="Q333" s="41"/>
      <c r="R333" s="41"/>
      <c r="S333" s="41"/>
      <c r="T333" s="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" t="s">
        <v>129</v>
      </c>
      <c r="AU333" s="2" t="s">
        <v>84</v>
      </c>
    </row>
    <row r="334" spans="1:65" s="149" customFormat="1">
      <c r="B334" s="150"/>
      <c r="D334" s="145" t="s">
        <v>131</v>
      </c>
      <c r="E334" s="151"/>
      <c r="F334" s="152" t="s">
        <v>23</v>
      </c>
      <c r="H334" s="153">
        <v>10</v>
      </c>
      <c r="L334" s="150"/>
      <c r="M334" s="154"/>
      <c r="N334" s="155"/>
      <c r="O334" s="155"/>
      <c r="P334" s="155"/>
      <c r="Q334" s="155"/>
      <c r="R334" s="155"/>
      <c r="S334" s="155"/>
      <c r="T334" s="156"/>
      <c r="AT334" s="151" t="s">
        <v>131</v>
      </c>
      <c r="AU334" s="151" t="s">
        <v>84</v>
      </c>
      <c r="AV334" s="149" t="s">
        <v>84</v>
      </c>
      <c r="AW334" s="149" t="s">
        <v>32</v>
      </c>
      <c r="AX334" s="149" t="s">
        <v>18</v>
      </c>
      <c r="AY334" s="151" t="s">
        <v>119</v>
      </c>
    </row>
    <row r="335" spans="1:65" s="17" customFormat="1" ht="24">
      <c r="A335" s="13"/>
      <c r="B335" s="132"/>
      <c r="C335" s="133" t="s">
        <v>193</v>
      </c>
      <c r="D335" s="133" t="s">
        <v>122</v>
      </c>
      <c r="E335" s="134" t="s">
        <v>470</v>
      </c>
      <c r="F335" s="135" t="s">
        <v>471</v>
      </c>
      <c r="G335" s="136" t="s">
        <v>236</v>
      </c>
      <c r="H335" s="137">
        <v>2</v>
      </c>
      <c r="I335" s="138"/>
      <c r="J335" s="138">
        <f>ROUND(I335*H335,2)</f>
        <v>0</v>
      </c>
      <c r="K335" s="135" t="s">
        <v>126</v>
      </c>
      <c r="L335" s="14"/>
      <c r="M335" s="139"/>
      <c r="N335" s="140" t="s">
        <v>40</v>
      </c>
      <c r="O335" s="141">
        <v>8.2000000000000003E-2</v>
      </c>
      <c r="P335" s="141">
        <f>O335*H335</f>
        <v>0.16400000000000001</v>
      </c>
      <c r="Q335" s="141">
        <v>2.2000000000000001E-4</v>
      </c>
      <c r="R335" s="141">
        <f>Q335*H335</f>
        <v>4.4000000000000002E-4</v>
      </c>
      <c r="S335" s="141">
        <v>0</v>
      </c>
      <c r="T335" s="142">
        <f>S335*H335</f>
        <v>0</v>
      </c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R335" s="143" t="s">
        <v>127</v>
      </c>
      <c r="AT335" s="143" t="s">
        <v>122</v>
      </c>
      <c r="AU335" s="143" t="s">
        <v>84</v>
      </c>
      <c r="AY335" s="2" t="s">
        <v>119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2" t="s">
        <v>18</v>
      </c>
      <c r="BK335" s="144">
        <f>ROUND(I335*H335,2)</f>
        <v>0</v>
      </c>
      <c r="BL335" s="2" t="s">
        <v>127</v>
      </c>
      <c r="BM335" s="143" t="s">
        <v>472</v>
      </c>
    </row>
    <row r="336" spans="1:65">
      <c r="A336" s="13"/>
      <c r="B336" s="14"/>
      <c r="C336" s="13"/>
      <c r="D336" s="145" t="s">
        <v>129</v>
      </c>
      <c r="E336" s="13"/>
      <c r="F336" s="146" t="s">
        <v>473</v>
      </c>
      <c r="G336" s="13"/>
      <c r="H336" s="13"/>
      <c r="I336" s="13"/>
      <c r="J336" s="13"/>
      <c r="K336" s="13"/>
      <c r="L336" s="14"/>
      <c r="M336" s="147"/>
      <c r="N336" s="148"/>
      <c r="O336" s="41"/>
      <c r="P336" s="41"/>
      <c r="Q336" s="41"/>
      <c r="R336" s="41"/>
      <c r="S336" s="41"/>
      <c r="T336" s="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" t="s">
        <v>129</v>
      </c>
      <c r="AU336" s="2" t="s">
        <v>84</v>
      </c>
    </row>
    <row r="337" spans="1:65" s="149" customFormat="1">
      <c r="B337" s="150"/>
      <c r="D337" s="145" t="s">
        <v>131</v>
      </c>
      <c r="E337" s="151"/>
      <c r="F337" s="152" t="s">
        <v>84</v>
      </c>
      <c r="H337" s="153">
        <v>2</v>
      </c>
      <c r="L337" s="150"/>
      <c r="M337" s="154"/>
      <c r="N337" s="155"/>
      <c r="O337" s="155"/>
      <c r="P337" s="155"/>
      <c r="Q337" s="155"/>
      <c r="R337" s="155"/>
      <c r="S337" s="155"/>
      <c r="T337" s="156"/>
      <c r="AT337" s="151" t="s">
        <v>131</v>
      </c>
      <c r="AU337" s="151" t="s">
        <v>84</v>
      </c>
      <c r="AV337" s="149" t="s">
        <v>84</v>
      </c>
      <c r="AW337" s="149" t="s">
        <v>32</v>
      </c>
      <c r="AX337" s="149" t="s">
        <v>18</v>
      </c>
      <c r="AY337" s="151" t="s">
        <v>119</v>
      </c>
    </row>
    <row r="338" spans="1:65" s="17" customFormat="1" ht="24">
      <c r="A338" s="13"/>
      <c r="B338" s="132"/>
      <c r="C338" s="133" t="s">
        <v>474</v>
      </c>
      <c r="D338" s="133" t="s">
        <v>122</v>
      </c>
      <c r="E338" s="134" t="s">
        <v>475</v>
      </c>
      <c r="F338" s="135" t="s">
        <v>476</v>
      </c>
      <c r="G338" s="136" t="s">
        <v>236</v>
      </c>
      <c r="H338" s="137">
        <v>1</v>
      </c>
      <c r="I338" s="138"/>
      <c r="J338" s="138">
        <f>ROUND(I338*H338,2)</f>
        <v>0</v>
      </c>
      <c r="K338" s="135"/>
      <c r="L338" s="14"/>
      <c r="M338" s="139"/>
      <c r="N338" s="140" t="s">
        <v>40</v>
      </c>
      <c r="O338" s="141">
        <v>0.35</v>
      </c>
      <c r="P338" s="141">
        <f>O338*H338</f>
        <v>0.35</v>
      </c>
      <c r="Q338" s="141">
        <v>1.14E-3</v>
      </c>
      <c r="R338" s="141">
        <f>Q338*H338</f>
        <v>1.14E-3</v>
      </c>
      <c r="S338" s="141">
        <v>0</v>
      </c>
      <c r="T338" s="142">
        <f>S338*H338</f>
        <v>0</v>
      </c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R338" s="143" t="s">
        <v>127</v>
      </c>
      <c r="AT338" s="143" t="s">
        <v>122</v>
      </c>
      <c r="AU338" s="143" t="s">
        <v>84</v>
      </c>
      <c r="AY338" s="2" t="s">
        <v>119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2" t="s">
        <v>18</v>
      </c>
      <c r="BK338" s="144">
        <f>ROUND(I338*H338,2)</f>
        <v>0</v>
      </c>
      <c r="BL338" s="2" t="s">
        <v>127</v>
      </c>
      <c r="BM338" s="143" t="s">
        <v>477</v>
      </c>
    </row>
    <row r="339" spans="1:65" ht="18">
      <c r="A339" s="13"/>
      <c r="B339" s="14"/>
      <c r="C339" s="13"/>
      <c r="D339" s="145" t="s">
        <v>129</v>
      </c>
      <c r="E339" s="13"/>
      <c r="F339" s="146" t="s">
        <v>478</v>
      </c>
      <c r="G339" s="13"/>
      <c r="H339" s="13"/>
      <c r="I339" s="13"/>
      <c r="J339" s="13"/>
      <c r="K339" s="13"/>
      <c r="L339" s="14"/>
      <c r="M339" s="147"/>
      <c r="N339" s="148"/>
      <c r="O339" s="41"/>
      <c r="P339" s="41"/>
      <c r="Q339" s="41"/>
      <c r="R339" s="41"/>
      <c r="S339" s="41"/>
      <c r="T339" s="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" t="s">
        <v>129</v>
      </c>
      <c r="AU339" s="2" t="s">
        <v>84</v>
      </c>
    </row>
    <row r="340" spans="1:65" s="149" customFormat="1">
      <c r="B340" s="150"/>
      <c r="D340" s="145" t="s">
        <v>131</v>
      </c>
      <c r="E340" s="151"/>
      <c r="F340" s="152" t="s">
        <v>18</v>
      </c>
      <c r="H340" s="153">
        <v>1</v>
      </c>
      <c r="L340" s="150"/>
      <c r="M340" s="154"/>
      <c r="N340" s="155"/>
      <c r="O340" s="155"/>
      <c r="P340" s="155"/>
      <c r="Q340" s="155"/>
      <c r="R340" s="155"/>
      <c r="S340" s="155"/>
      <c r="T340" s="156"/>
      <c r="AT340" s="151" t="s">
        <v>131</v>
      </c>
      <c r="AU340" s="151" t="s">
        <v>84</v>
      </c>
      <c r="AV340" s="149" t="s">
        <v>84</v>
      </c>
      <c r="AW340" s="149" t="s">
        <v>32</v>
      </c>
      <c r="AX340" s="149" t="s">
        <v>18</v>
      </c>
      <c r="AY340" s="151" t="s">
        <v>119</v>
      </c>
    </row>
    <row r="341" spans="1:65" s="17" customFormat="1" ht="24">
      <c r="A341" s="13"/>
      <c r="B341" s="132"/>
      <c r="C341" s="133" t="s">
        <v>479</v>
      </c>
      <c r="D341" s="133" t="s">
        <v>122</v>
      </c>
      <c r="E341" s="134" t="s">
        <v>480</v>
      </c>
      <c r="F341" s="135" t="s">
        <v>481</v>
      </c>
      <c r="G341" s="136" t="s">
        <v>236</v>
      </c>
      <c r="H341" s="137">
        <v>1</v>
      </c>
      <c r="I341" s="138"/>
      <c r="J341" s="138">
        <f>ROUND(I341*H341,2)</f>
        <v>0</v>
      </c>
      <c r="K341" s="135" t="s">
        <v>126</v>
      </c>
      <c r="L341" s="14"/>
      <c r="M341" s="139"/>
      <c r="N341" s="140" t="s">
        <v>40</v>
      </c>
      <c r="O341" s="141">
        <v>0.35</v>
      </c>
      <c r="P341" s="141">
        <f>O341*H341</f>
        <v>0.35</v>
      </c>
      <c r="Q341" s="141">
        <v>1.14E-3</v>
      </c>
      <c r="R341" s="141">
        <f>Q341*H341</f>
        <v>1.14E-3</v>
      </c>
      <c r="S341" s="141">
        <v>0</v>
      </c>
      <c r="T341" s="142">
        <f>S341*H341</f>
        <v>0</v>
      </c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R341" s="143" t="s">
        <v>127</v>
      </c>
      <c r="AT341" s="143" t="s">
        <v>122</v>
      </c>
      <c r="AU341" s="143" t="s">
        <v>84</v>
      </c>
      <c r="AY341" s="2" t="s">
        <v>119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2" t="s">
        <v>18</v>
      </c>
      <c r="BK341" s="144">
        <f>ROUND(I341*H341,2)</f>
        <v>0</v>
      </c>
      <c r="BL341" s="2" t="s">
        <v>127</v>
      </c>
      <c r="BM341" s="143" t="s">
        <v>482</v>
      </c>
    </row>
    <row r="342" spans="1:65" ht="18">
      <c r="A342" s="13"/>
      <c r="B342" s="14"/>
      <c r="C342" s="13"/>
      <c r="D342" s="145" t="s">
        <v>129</v>
      </c>
      <c r="E342" s="13"/>
      <c r="F342" s="146" t="s">
        <v>483</v>
      </c>
      <c r="G342" s="13"/>
      <c r="H342" s="13"/>
      <c r="I342" s="13"/>
      <c r="J342" s="13"/>
      <c r="K342" s="13"/>
      <c r="L342" s="14"/>
      <c r="M342" s="147"/>
      <c r="N342" s="148"/>
      <c r="O342" s="41"/>
      <c r="P342" s="41"/>
      <c r="Q342" s="41"/>
      <c r="R342" s="41"/>
      <c r="S342" s="41"/>
      <c r="T342" s="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" t="s">
        <v>129</v>
      </c>
      <c r="AU342" s="2" t="s">
        <v>84</v>
      </c>
    </row>
    <row r="343" spans="1:65" s="149" customFormat="1">
      <c r="B343" s="150"/>
      <c r="D343" s="145" t="s">
        <v>131</v>
      </c>
      <c r="E343" s="151"/>
      <c r="F343" s="152" t="s">
        <v>18</v>
      </c>
      <c r="H343" s="153">
        <v>1</v>
      </c>
      <c r="L343" s="150"/>
      <c r="M343" s="154"/>
      <c r="N343" s="155"/>
      <c r="O343" s="155"/>
      <c r="P343" s="155"/>
      <c r="Q343" s="155"/>
      <c r="R343" s="155"/>
      <c r="S343" s="155"/>
      <c r="T343" s="156"/>
      <c r="AT343" s="151" t="s">
        <v>131</v>
      </c>
      <c r="AU343" s="151" t="s">
        <v>84</v>
      </c>
      <c r="AV343" s="149" t="s">
        <v>84</v>
      </c>
      <c r="AW343" s="149" t="s">
        <v>32</v>
      </c>
      <c r="AX343" s="149" t="s">
        <v>18</v>
      </c>
      <c r="AY343" s="151" t="s">
        <v>119</v>
      </c>
    </row>
    <row r="344" spans="1:65" s="17" customFormat="1" ht="24">
      <c r="A344" s="13"/>
      <c r="B344" s="132"/>
      <c r="C344" s="133" t="s">
        <v>484</v>
      </c>
      <c r="D344" s="133" t="s">
        <v>122</v>
      </c>
      <c r="E344" s="134" t="s">
        <v>485</v>
      </c>
      <c r="F344" s="135" t="s">
        <v>486</v>
      </c>
      <c r="G344" s="136" t="s">
        <v>236</v>
      </c>
      <c r="H344" s="137">
        <v>2</v>
      </c>
      <c r="I344" s="138"/>
      <c r="J344" s="138">
        <f>ROUND(I344*H344,2)</f>
        <v>0</v>
      </c>
      <c r="K344" s="135" t="s">
        <v>126</v>
      </c>
      <c r="L344" s="14"/>
      <c r="M344" s="139"/>
      <c r="N344" s="140" t="s">
        <v>40</v>
      </c>
      <c r="O344" s="141">
        <v>0.26</v>
      </c>
      <c r="P344" s="141">
        <f>O344*H344</f>
        <v>0.52</v>
      </c>
      <c r="Q344" s="141">
        <v>6.9999999999999999E-4</v>
      </c>
      <c r="R344" s="141">
        <f>Q344*H344</f>
        <v>1.4E-3</v>
      </c>
      <c r="S344" s="141">
        <v>0</v>
      </c>
      <c r="T344" s="142">
        <f>S344*H344</f>
        <v>0</v>
      </c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R344" s="143" t="s">
        <v>127</v>
      </c>
      <c r="AT344" s="143" t="s">
        <v>122</v>
      </c>
      <c r="AU344" s="143" t="s">
        <v>84</v>
      </c>
      <c r="AY344" s="2" t="s">
        <v>119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2" t="s">
        <v>18</v>
      </c>
      <c r="BK344" s="144">
        <f>ROUND(I344*H344,2)</f>
        <v>0</v>
      </c>
      <c r="BL344" s="2" t="s">
        <v>127</v>
      </c>
      <c r="BM344" s="143" t="s">
        <v>487</v>
      </c>
    </row>
    <row r="345" spans="1:65" ht="18">
      <c r="A345" s="13"/>
      <c r="B345" s="14"/>
      <c r="C345" s="13"/>
      <c r="D345" s="145" t="s">
        <v>129</v>
      </c>
      <c r="E345" s="13"/>
      <c r="F345" s="146" t="s">
        <v>488</v>
      </c>
      <c r="G345" s="13"/>
      <c r="H345" s="13"/>
      <c r="I345" s="13"/>
      <c r="J345" s="13"/>
      <c r="K345" s="13"/>
      <c r="L345" s="14"/>
      <c r="M345" s="147"/>
      <c r="N345" s="148"/>
      <c r="O345" s="41"/>
      <c r="P345" s="41"/>
      <c r="Q345" s="41"/>
      <c r="R345" s="41"/>
      <c r="S345" s="41"/>
      <c r="T345" s="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" t="s">
        <v>129</v>
      </c>
      <c r="AU345" s="2" t="s">
        <v>84</v>
      </c>
    </row>
    <row r="346" spans="1:65" s="149" customFormat="1">
      <c r="B346" s="150"/>
      <c r="D346" s="145" t="s">
        <v>131</v>
      </c>
      <c r="E346" s="151"/>
      <c r="F346" s="152" t="s">
        <v>84</v>
      </c>
      <c r="H346" s="153">
        <v>2</v>
      </c>
      <c r="L346" s="150"/>
      <c r="M346" s="154"/>
      <c r="N346" s="155"/>
      <c r="O346" s="155"/>
      <c r="P346" s="155"/>
      <c r="Q346" s="155"/>
      <c r="R346" s="155"/>
      <c r="S346" s="155"/>
      <c r="T346" s="156"/>
      <c r="AT346" s="151" t="s">
        <v>131</v>
      </c>
      <c r="AU346" s="151" t="s">
        <v>84</v>
      </c>
      <c r="AV346" s="149" t="s">
        <v>84</v>
      </c>
      <c r="AW346" s="149" t="s">
        <v>32</v>
      </c>
      <c r="AX346" s="149" t="s">
        <v>18</v>
      </c>
      <c r="AY346" s="151" t="s">
        <v>119</v>
      </c>
    </row>
    <row r="347" spans="1:65" s="17" customFormat="1" ht="24">
      <c r="A347" s="13"/>
      <c r="B347" s="132"/>
      <c r="C347" s="133" t="s">
        <v>489</v>
      </c>
      <c r="D347" s="133" t="s">
        <v>122</v>
      </c>
      <c r="E347" s="134" t="s">
        <v>490</v>
      </c>
      <c r="F347" s="135" t="s">
        <v>491</v>
      </c>
      <c r="G347" s="136" t="s">
        <v>236</v>
      </c>
      <c r="H347" s="137">
        <v>8</v>
      </c>
      <c r="I347" s="138"/>
      <c r="J347" s="138">
        <f>ROUND(I347*H347,2)</f>
        <v>0</v>
      </c>
      <c r="K347" s="135" t="s">
        <v>126</v>
      </c>
      <c r="L347" s="14"/>
      <c r="M347" s="139"/>
      <c r="N347" s="140" t="s">
        <v>40</v>
      </c>
      <c r="O347" s="141">
        <v>0.34</v>
      </c>
      <c r="P347" s="141">
        <f>O347*H347</f>
        <v>2.72</v>
      </c>
      <c r="Q347" s="141">
        <v>1.07E-3</v>
      </c>
      <c r="R347" s="141">
        <f>Q347*H347</f>
        <v>8.5599999999999999E-3</v>
      </c>
      <c r="S347" s="141">
        <v>0</v>
      </c>
      <c r="T347" s="142">
        <f>S347*H347</f>
        <v>0</v>
      </c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R347" s="143" t="s">
        <v>127</v>
      </c>
      <c r="AT347" s="143" t="s">
        <v>122</v>
      </c>
      <c r="AU347" s="143" t="s">
        <v>84</v>
      </c>
      <c r="AY347" s="2" t="s">
        <v>119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2" t="s">
        <v>18</v>
      </c>
      <c r="BK347" s="144">
        <f>ROUND(I347*H347,2)</f>
        <v>0</v>
      </c>
      <c r="BL347" s="2" t="s">
        <v>127</v>
      </c>
      <c r="BM347" s="143" t="s">
        <v>492</v>
      </c>
    </row>
    <row r="348" spans="1:65" ht="18">
      <c r="A348" s="13"/>
      <c r="B348" s="14"/>
      <c r="C348" s="13"/>
      <c r="D348" s="145" t="s">
        <v>129</v>
      </c>
      <c r="E348" s="13"/>
      <c r="F348" s="146" t="s">
        <v>493</v>
      </c>
      <c r="G348" s="13"/>
      <c r="H348" s="13"/>
      <c r="I348" s="13"/>
      <c r="J348" s="13"/>
      <c r="K348" s="13"/>
      <c r="L348" s="14"/>
      <c r="M348" s="147"/>
      <c r="N348" s="148"/>
      <c r="O348" s="41"/>
      <c r="P348" s="41"/>
      <c r="Q348" s="41"/>
      <c r="R348" s="41"/>
      <c r="S348" s="41"/>
      <c r="T348" s="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" t="s">
        <v>129</v>
      </c>
      <c r="AU348" s="2" t="s">
        <v>84</v>
      </c>
    </row>
    <row r="349" spans="1:65" s="149" customFormat="1">
      <c r="B349" s="150"/>
      <c r="D349" s="145" t="s">
        <v>131</v>
      </c>
      <c r="E349" s="151"/>
      <c r="F349" s="152" t="s">
        <v>163</v>
      </c>
      <c r="H349" s="153">
        <v>8</v>
      </c>
      <c r="L349" s="150"/>
      <c r="M349" s="154"/>
      <c r="N349" s="155"/>
      <c r="O349" s="155"/>
      <c r="P349" s="155"/>
      <c r="Q349" s="155"/>
      <c r="R349" s="155"/>
      <c r="S349" s="155"/>
      <c r="T349" s="156"/>
      <c r="AT349" s="151" t="s">
        <v>131</v>
      </c>
      <c r="AU349" s="151" t="s">
        <v>84</v>
      </c>
      <c r="AV349" s="149" t="s">
        <v>84</v>
      </c>
      <c r="AW349" s="149" t="s">
        <v>32</v>
      </c>
      <c r="AX349" s="149" t="s">
        <v>18</v>
      </c>
      <c r="AY349" s="151" t="s">
        <v>119</v>
      </c>
    </row>
    <row r="350" spans="1:65" s="17" customFormat="1" ht="24">
      <c r="A350" s="13"/>
      <c r="B350" s="132"/>
      <c r="C350" s="133" t="s">
        <v>494</v>
      </c>
      <c r="D350" s="133" t="s">
        <v>122</v>
      </c>
      <c r="E350" s="134" t="s">
        <v>495</v>
      </c>
      <c r="F350" s="135" t="s">
        <v>496</v>
      </c>
      <c r="G350" s="136" t="s">
        <v>236</v>
      </c>
      <c r="H350" s="137">
        <v>2</v>
      </c>
      <c r="I350" s="138"/>
      <c r="J350" s="138">
        <f>ROUND(I350*H350,2)</f>
        <v>0</v>
      </c>
      <c r="K350" s="135" t="s">
        <v>126</v>
      </c>
      <c r="L350" s="14"/>
      <c r="M350" s="139"/>
      <c r="N350" s="140" t="s">
        <v>40</v>
      </c>
      <c r="O350" s="141">
        <v>0.38100000000000001</v>
      </c>
      <c r="P350" s="141">
        <f>O350*H350</f>
        <v>0.76200000000000001</v>
      </c>
      <c r="Q350" s="141">
        <v>5.2999999999999998E-4</v>
      </c>
      <c r="R350" s="141">
        <f>Q350*H350</f>
        <v>1.06E-3</v>
      </c>
      <c r="S350" s="141">
        <v>0</v>
      </c>
      <c r="T350" s="142">
        <f>S350*H350</f>
        <v>0</v>
      </c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R350" s="143" t="s">
        <v>127</v>
      </c>
      <c r="AT350" s="143" t="s">
        <v>122</v>
      </c>
      <c r="AU350" s="143" t="s">
        <v>84</v>
      </c>
      <c r="AY350" s="2" t="s">
        <v>119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2" t="s">
        <v>18</v>
      </c>
      <c r="BK350" s="144">
        <f>ROUND(I350*H350,2)</f>
        <v>0</v>
      </c>
      <c r="BL350" s="2" t="s">
        <v>127</v>
      </c>
      <c r="BM350" s="143" t="s">
        <v>497</v>
      </c>
    </row>
    <row r="351" spans="1:65" ht="18">
      <c r="A351" s="13"/>
      <c r="B351" s="14"/>
      <c r="C351" s="13"/>
      <c r="D351" s="145" t="s">
        <v>129</v>
      </c>
      <c r="E351" s="13"/>
      <c r="F351" s="146" t="s">
        <v>498</v>
      </c>
      <c r="G351" s="13"/>
      <c r="H351" s="13"/>
      <c r="I351" s="13"/>
      <c r="J351" s="13"/>
      <c r="K351" s="13"/>
      <c r="L351" s="14"/>
      <c r="M351" s="147"/>
      <c r="N351" s="148"/>
      <c r="O351" s="41"/>
      <c r="P351" s="41"/>
      <c r="Q351" s="41"/>
      <c r="R351" s="41"/>
      <c r="S351" s="41"/>
      <c r="T351" s="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" t="s">
        <v>129</v>
      </c>
      <c r="AU351" s="2" t="s">
        <v>84</v>
      </c>
    </row>
    <row r="352" spans="1:65" s="149" customFormat="1">
      <c r="B352" s="150"/>
      <c r="D352" s="145" t="s">
        <v>131</v>
      </c>
      <c r="E352" s="151"/>
      <c r="F352" s="152" t="s">
        <v>84</v>
      </c>
      <c r="H352" s="153">
        <v>2</v>
      </c>
      <c r="L352" s="150"/>
      <c r="M352" s="154"/>
      <c r="N352" s="155"/>
      <c r="O352" s="155"/>
      <c r="P352" s="155"/>
      <c r="Q352" s="155"/>
      <c r="R352" s="155"/>
      <c r="S352" s="155"/>
      <c r="T352" s="156"/>
      <c r="AT352" s="151" t="s">
        <v>131</v>
      </c>
      <c r="AU352" s="151" t="s">
        <v>84</v>
      </c>
      <c r="AV352" s="149" t="s">
        <v>84</v>
      </c>
      <c r="AW352" s="149" t="s">
        <v>32</v>
      </c>
      <c r="AX352" s="149" t="s">
        <v>18</v>
      </c>
      <c r="AY352" s="151" t="s">
        <v>119</v>
      </c>
    </row>
    <row r="353" spans="1:65" s="17" customFormat="1" ht="24">
      <c r="A353" s="13"/>
      <c r="B353" s="132"/>
      <c r="C353" s="133" t="s">
        <v>499</v>
      </c>
      <c r="D353" s="133" t="s">
        <v>122</v>
      </c>
      <c r="E353" s="134" t="s">
        <v>500</v>
      </c>
      <c r="F353" s="135" t="s">
        <v>501</v>
      </c>
      <c r="G353" s="136" t="s">
        <v>236</v>
      </c>
      <c r="H353" s="137">
        <v>2</v>
      </c>
      <c r="I353" s="138"/>
      <c r="J353" s="138">
        <f>ROUND(I353*H353,2)</f>
        <v>0</v>
      </c>
      <c r="K353" s="135"/>
      <c r="L353" s="14"/>
      <c r="M353" s="139"/>
      <c r="N353" s="140" t="s">
        <v>40</v>
      </c>
      <c r="O353" s="141">
        <v>0.433</v>
      </c>
      <c r="P353" s="141">
        <f>O353*H353</f>
        <v>0.86599999999999999</v>
      </c>
      <c r="Q353" s="141">
        <v>1.47E-3</v>
      </c>
      <c r="R353" s="141">
        <f>Q353*H353</f>
        <v>2.9399999999999999E-3</v>
      </c>
      <c r="S353" s="141">
        <v>0</v>
      </c>
      <c r="T353" s="142">
        <f>S353*H353</f>
        <v>0</v>
      </c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R353" s="143" t="s">
        <v>127</v>
      </c>
      <c r="AT353" s="143" t="s">
        <v>122</v>
      </c>
      <c r="AU353" s="143" t="s">
        <v>84</v>
      </c>
      <c r="AY353" s="2" t="s">
        <v>119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2" t="s">
        <v>18</v>
      </c>
      <c r="BK353" s="144">
        <f>ROUND(I353*H353,2)</f>
        <v>0</v>
      </c>
      <c r="BL353" s="2" t="s">
        <v>127</v>
      </c>
      <c r="BM353" s="143" t="s">
        <v>502</v>
      </c>
    </row>
    <row r="354" spans="1:65">
      <c r="A354" s="13"/>
      <c r="B354" s="14"/>
      <c r="C354" s="13"/>
      <c r="D354" s="145" t="s">
        <v>129</v>
      </c>
      <c r="E354" s="13"/>
      <c r="F354" s="146" t="s">
        <v>503</v>
      </c>
      <c r="G354" s="13"/>
      <c r="H354" s="13"/>
      <c r="I354" s="13"/>
      <c r="J354" s="13"/>
      <c r="K354" s="13"/>
      <c r="L354" s="14"/>
      <c r="M354" s="147"/>
      <c r="N354" s="148"/>
      <c r="O354" s="41"/>
      <c r="P354" s="41"/>
      <c r="Q354" s="41"/>
      <c r="R354" s="41"/>
      <c r="S354" s="41"/>
      <c r="T354" s="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" t="s">
        <v>129</v>
      </c>
      <c r="AU354" s="2" t="s">
        <v>84</v>
      </c>
    </row>
    <row r="355" spans="1:65" s="149" customFormat="1">
      <c r="B355" s="150"/>
      <c r="D355" s="145" t="s">
        <v>131</v>
      </c>
      <c r="E355" s="151"/>
      <c r="F355" s="152" t="s">
        <v>84</v>
      </c>
      <c r="H355" s="153">
        <v>2</v>
      </c>
      <c r="L355" s="150"/>
      <c r="M355" s="154"/>
      <c r="N355" s="155"/>
      <c r="O355" s="155"/>
      <c r="P355" s="155"/>
      <c r="Q355" s="155"/>
      <c r="R355" s="155"/>
      <c r="S355" s="155"/>
      <c r="T355" s="156"/>
      <c r="AT355" s="151" t="s">
        <v>131</v>
      </c>
      <c r="AU355" s="151" t="s">
        <v>84</v>
      </c>
      <c r="AV355" s="149" t="s">
        <v>84</v>
      </c>
      <c r="AW355" s="149" t="s">
        <v>32</v>
      </c>
      <c r="AX355" s="149" t="s">
        <v>18</v>
      </c>
      <c r="AY355" s="151" t="s">
        <v>119</v>
      </c>
    </row>
    <row r="356" spans="1:65" s="17" customFormat="1" ht="12">
      <c r="A356" s="13"/>
      <c r="B356" s="132"/>
      <c r="C356" s="133" t="s">
        <v>504</v>
      </c>
      <c r="D356" s="133" t="s">
        <v>122</v>
      </c>
      <c r="E356" s="134" t="s">
        <v>505</v>
      </c>
      <c r="F356" s="135" t="s">
        <v>506</v>
      </c>
      <c r="G356" s="136" t="s">
        <v>236</v>
      </c>
      <c r="H356" s="137">
        <v>1</v>
      </c>
      <c r="I356" s="138"/>
      <c r="J356" s="138">
        <f>ROUND(I356*H356,2)</f>
        <v>0</v>
      </c>
      <c r="K356" s="135"/>
      <c r="L356" s="14"/>
      <c r="M356" s="139"/>
      <c r="N356" s="140" t="s">
        <v>40</v>
      </c>
      <c r="O356" s="141">
        <v>0.20599999999999999</v>
      </c>
      <c r="P356" s="141">
        <f>O356*H356</f>
        <v>0.20599999999999999</v>
      </c>
      <c r="Q356" s="141">
        <v>2.5000000000000001E-4</v>
      </c>
      <c r="R356" s="141">
        <f>Q356*H356</f>
        <v>2.5000000000000001E-4</v>
      </c>
      <c r="S356" s="141">
        <v>0</v>
      </c>
      <c r="T356" s="142">
        <f>S356*H356</f>
        <v>0</v>
      </c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R356" s="143" t="s">
        <v>127</v>
      </c>
      <c r="AT356" s="143" t="s">
        <v>122</v>
      </c>
      <c r="AU356" s="143" t="s">
        <v>84</v>
      </c>
      <c r="AY356" s="2" t="s">
        <v>119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2" t="s">
        <v>18</v>
      </c>
      <c r="BK356" s="144">
        <f>ROUND(I356*H356,2)</f>
        <v>0</v>
      </c>
      <c r="BL356" s="2" t="s">
        <v>127</v>
      </c>
      <c r="BM356" s="143" t="s">
        <v>507</v>
      </c>
    </row>
    <row r="357" spans="1:65">
      <c r="A357" s="13"/>
      <c r="B357" s="14"/>
      <c r="C357" s="13"/>
      <c r="D357" s="145" t="s">
        <v>129</v>
      </c>
      <c r="E357" s="13"/>
      <c r="F357" s="146" t="s">
        <v>506</v>
      </c>
      <c r="G357" s="13"/>
      <c r="H357" s="13"/>
      <c r="I357" s="13"/>
      <c r="J357" s="13"/>
      <c r="K357" s="13"/>
      <c r="L357" s="14"/>
      <c r="M357" s="147"/>
      <c r="N357" s="148"/>
      <c r="O357" s="41"/>
      <c r="P357" s="41"/>
      <c r="Q357" s="41"/>
      <c r="R357" s="41"/>
      <c r="S357" s="41"/>
      <c r="T357" s="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" t="s">
        <v>129</v>
      </c>
      <c r="AU357" s="2" t="s">
        <v>84</v>
      </c>
    </row>
    <row r="358" spans="1:65" s="149" customFormat="1">
      <c r="B358" s="150"/>
      <c r="D358" s="145" t="s">
        <v>131</v>
      </c>
      <c r="E358" s="151"/>
      <c r="F358" s="152" t="s">
        <v>18</v>
      </c>
      <c r="H358" s="153">
        <v>1</v>
      </c>
      <c r="L358" s="150"/>
      <c r="M358" s="154"/>
      <c r="N358" s="155"/>
      <c r="O358" s="155"/>
      <c r="P358" s="155"/>
      <c r="Q358" s="155"/>
      <c r="R358" s="155"/>
      <c r="S358" s="155"/>
      <c r="T358" s="156"/>
      <c r="AT358" s="151" t="s">
        <v>131</v>
      </c>
      <c r="AU358" s="151" t="s">
        <v>84</v>
      </c>
      <c r="AV358" s="149" t="s">
        <v>84</v>
      </c>
      <c r="AW358" s="149" t="s">
        <v>32</v>
      </c>
      <c r="AX358" s="149" t="s">
        <v>18</v>
      </c>
      <c r="AY358" s="151" t="s">
        <v>119</v>
      </c>
    </row>
    <row r="359" spans="1:65" s="17" customFormat="1" ht="12">
      <c r="A359" s="13"/>
      <c r="B359" s="132"/>
      <c r="C359" s="133" t="s">
        <v>508</v>
      </c>
      <c r="D359" s="133" t="s">
        <v>122</v>
      </c>
      <c r="E359" s="134" t="s">
        <v>509</v>
      </c>
      <c r="F359" s="135" t="s">
        <v>510</v>
      </c>
      <c r="G359" s="136" t="s">
        <v>236</v>
      </c>
      <c r="H359" s="137">
        <v>1</v>
      </c>
      <c r="I359" s="138"/>
      <c r="J359" s="138">
        <f>ROUND(I359*H359,2)</f>
        <v>0</v>
      </c>
      <c r="K359" s="135"/>
      <c r="L359" s="14"/>
      <c r="M359" s="139"/>
      <c r="N359" s="140" t="s">
        <v>40</v>
      </c>
      <c r="O359" s="141">
        <v>0.20599999999999999</v>
      </c>
      <c r="P359" s="141">
        <f>O359*H359</f>
        <v>0.20599999999999999</v>
      </c>
      <c r="Q359" s="141">
        <v>2.5000000000000001E-4</v>
      </c>
      <c r="R359" s="141">
        <f>Q359*H359</f>
        <v>2.5000000000000001E-4</v>
      </c>
      <c r="S359" s="141">
        <v>0</v>
      </c>
      <c r="T359" s="142">
        <f>S359*H359</f>
        <v>0</v>
      </c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R359" s="143" t="s">
        <v>127</v>
      </c>
      <c r="AT359" s="143" t="s">
        <v>122</v>
      </c>
      <c r="AU359" s="143" t="s">
        <v>84</v>
      </c>
      <c r="AY359" s="2" t="s">
        <v>119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2" t="s">
        <v>18</v>
      </c>
      <c r="BK359" s="144">
        <f>ROUND(I359*H359,2)</f>
        <v>0</v>
      </c>
      <c r="BL359" s="2" t="s">
        <v>127</v>
      </c>
      <c r="BM359" s="143" t="s">
        <v>511</v>
      </c>
    </row>
    <row r="360" spans="1:65">
      <c r="A360" s="13"/>
      <c r="B360" s="14"/>
      <c r="C360" s="13"/>
      <c r="D360" s="145" t="s">
        <v>129</v>
      </c>
      <c r="E360" s="13"/>
      <c r="F360" s="146" t="s">
        <v>510</v>
      </c>
      <c r="G360" s="13"/>
      <c r="H360" s="13"/>
      <c r="I360" s="13"/>
      <c r="J360" s="13"/>
      <c r="K360" s="13"/>
      <c r="L360" s="14"/>
      <c r="M360" s="147"/>
      <c r="N360" s="148"/>
      <c r="O360" s="41"/>
      <c r="P360" s="41"/>
      <c r="Q360" s="41"/>
      <c r="R360" s="41"/>
      <c r="S360" s="41"/>
      <c r="T360" s="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" t="s">
        <v>129</v>
      </c>
      <c r="AU360" s="2" t="s">
        <v>84</v>
      </c>
    </row>
    <row r="361" spans="1:65" s="149" customFormat="1">
      <c r="B361" s="150"/>
      <c r="D361" s="145" t="s">
        <v>131</v>
      </c>
      <c r="E361" s="151"/>
      <c r="F361" s="152" t="s">
        <v>18</v>
      </c>
      <c r="H361" s="153">
        <v>1</v>
      </c>
      <c r="L361" s="150"/>
      <c r="M361" s="154"/>
      <c r="N361" s="155"/>
      <c r="O361" s="155"/>
      <c r="P361" s="155"/>
      <c r="Q361" s="155"/>
      <c r="R361" s="155"/>
      <c r="S361" s="155"/>
      <c r="T361" s="156"/>
      <c r="AT361" s="151" t="s">
        <v>131</v>
      </c>
      <c r="AU361" s="151" t="s">
        <v>84</v>
      </c>
      <c r="AV361" s="149" t="s">
        <v>84</v>
      </c>
      <c r="AW361" s="149" t="s">
        <v>32</v>
      </c>
      <c r="AX361" s="149" t="s">
        <v>18</v>
      </c>
      <c r="AY361" s="151" t="s">
        <v>119</v>
      </c>
    </row>
    <row r="362" spans="1:65" s="17" customFormat="1" ht="12">
      <c r="A362" s="13"/>
      <c r="B362" s="132"/>
      <c r="C362" s="133" t="s">
        <v>512</v>
      </c>
      <c r="D362" s="133" t="s">
        <v>122</v>
      </c>
      <c r="E362" s="134" t="s">
        <v>513</v>
      </c>
      <c r="F362" s="135" t="s">
        <v>514</v>
      </c>
      <c r="G362" s="136" t="s">
        <v>236</v>
      </c>
      <c r="H362" s="137">
        <v>4</v>
      </c>
      <c r="I362" s="138"/>
      <c r="J362" s="138">
        <f>ROUND(I362*H362,2)</f>
        <v>0</v>
      </c>
      <c r="K362" s="135" t="s">
        <v>126</v>
      </c>
      <c r="L362" s="14"/>
      <c r="M362" s="139"/>
      <c r="N362" s="140" t="s">
        <v>40</v>
      </c>
      <c r="O362" s="141">
        <v>0.27800000000000002</v>
      </c>
      <c r="P362" s="141">
        <f>O362*H362</f>
        <v>1.1120000000000001</v>
      </c>
      <c r="Q362" s="141">
        <v>2.4000000000000001E-4</v>
      </c>
      <c r="R362" s="141">
        <f>Q362*H362</f>
        <v>9.6000000000000002E-4</v>
      </c>
      <c r="S362" s="141">
        <v>0</v>
      </c>
      <c r="T362" s="142">
        <f>S362*H362</f>
        <v>0</v>
      </c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R362" s="143" t="s">
        <v>127</v>
      </c>
      <c r="AT362" s="143" t="s">
        <v>122</v>
      </c>
      <c r="AU362" s="143" t="s">
        <v>84</v>
      </c>
      <c r="AY362" s="2" t="s">
        <v>119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2" t="s">
        <v>18</v>
      </c>
      <c r="BK362" s="144">
        <f>ROUND(I362*H362,2)</f>
        <v>0</v>
      </c>
      <c r="BL362" s="2" t="s">
        <v>127</v>
      </c>
      <c r="BM362" s="143" t="s">
        <v>515</v>
      </c>
    </row>
    <row r="363" spans="1:65">
      <c r="A363" s="13"/>
      <c r="B363" s="14"/>
      <c r="C363" s="13"/>
      <c r="D363" s="145" t="s">
        <v>129</v>
      </c>
      <c r="E363" s="13"/>
      <c r="F363" s="146" t="s">
        <v>516</v>
      </c>
      <c r="G363" s="13"/>
      <c r="H363" s="13"/>
      <c r="I363" s="13"/>
      <c r="J363" s="13"/>
      <c r="K363" s="13"/>
      <c r="L363" s="14"/>
      <c r="M363" s="147"/>
      <c r="N363" s="148"/>
      <c r="O363" s="41"/>
      <c r="P363" s="41"/>
      <c r="Q363" s="41"/>
      <c r="R363" s="41"/>
      <c r="S363" s="41"/>
      <c r="T363" s="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" t="s">
        <v>129</v>
      </c>
      <c r="AU363" s="2" t="s">
        <v>84</v>
      </c>
    </row>
    <row r="364" spans="1:65" s="149" customFormat="1">
      <c r="B364" s="150"/>
      <c r="D364" s="145" t="s">
        <v>131</v>
      </c>
      <c r="E364" s="151"/>
      <c r="F364" s="152" t="s">
        <v>144</v>
      </c>
      <c r="H364" s="153">
        <v>4</v>
      </c>
      <c r="L364" s="150"/>
      <c r="M364" s="154"/>
      <c r="N364" s="155"/>
      <c r="O364" s="155"/>
      <c r="P364" s="155"/>
      <c r="Q364" s="155"/>
      <c r="R364" s="155"/>
      <c r="S364" s="155"/>
      <c r="T364" s="156"/>
      <c r="AT364" s="151" t="s">
        <v>131</v>
      </c>
      <c r="AU364" s="151" t="s">
        <v>84</v>
      </c>
      <c r="AV364" s="149" t="s">
        <v>84</v>
      </c>
      <c r="AW364" s="149" t="s">
        <v>32</v>
      </c>
      <c r="AX364" s="149" t="s">
        <v>18</v>
      </c>
      <c r="AY364" s="151" t="s">
        <v>119</v>
      </c>
    </row>
    <row r="365" spans="1:65" s="17" customFormat="1" ht="12">
      <c r="A365" s="13"/>
      <c r="B365" s="132"/>
      <c r="C365" s="133" t="s">
        <v>171</v>
      </c>
      <c r="D365" s="133" t="s">
        <v>122</v>
      </c>
      <c r="E365" s="134" t="s">
        <v>517</v>
      </c>
      <c r="F365" s="135" t="s">
        <v>518</v>
      </c>
      <c r="G365" s="136" t="s">
        <v>236</v>
      </c>
      <c r="H365" s="137">
        <v>2</v>
      </c>
      <c r="I365" s="138"/>
      <c r="J365" s="138">
        <f>ROUND(I365*H365,2)</f>
        <v>0</v>
      </c>
      <c r="K365" s="135"/>
      <c r="L365" s="14"/>
      <c r="M365" s="139"/>
      <c r="N365" s="140" t="s">
        <v>40</v>
      </c>
      <c r="O365" s="141">
        <v>0.251</v>
      </c>
      <c r="P365" s="141">
        <f>O365*H365</f>
        <v>0.502</v>
      </c>
      <c r="Q365" s="141">
        <v>5.1000000000000004E-4</v>
      </c>
      <c r="R365" s="141">
        <f>Q365*H365</f>
        <v>1.0200000000000001E-3</v>
      </c>
      <c r="S365" s="141">
        <v>0</v>
      </c>
      <c r="T365" s="142">
        <f>S365*H365</f>
        <v>0</v>
      </c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R365" s="143" t="s">
        <v>127</v>
      </c>
      <c r="AT365" s="143" t="s">
        <v>122</v>
      </c>
      <c r="AU365" s="143" t="s">
        <v>84</v>
      </c>
      <c r="AY365" s="2" t="s">
        <v>119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2" t="s">
        <v>18</v>
      </c>
      <c r="BK365" s="144">
        <f>ROUND(I365*H365,2)</f>
        <v>0</v>
      </c>
      <c r="BL365" s="2" t="s">
        <v>127</v>
      </c>
      <c r="BM365" s="143" t="s">
        <v>519</v>
      </c>
    </row>
    <row r="366" spans="1:65">
      <c r="A366" s="13"/>
      <c r="B366" s="14"/>
      <c r="C366" s="13"/>
      <c r="D366" s="145" t="s">
        <v>129</v>
      </c>
      <c r="E366" s="13"/>
      <c r="F366" s="146" t="s">
        <v>518</v>
      </c>
      <c r="G366" s="13"/>
      <c r="H366" s="13"/>
      <c r="I366" s="13"/>
      <c r="J366" s="13"/>
      <c r="K366" s="13"/>
      <c r="L366" s="14"/>
      <c r="M366" s="147"/>
      <c r="N366" s="148"/>
      <c r="O366" s="41"/>
      <c r="P366" s="41"/>
      <c r="Q366" s="41"/>
      <c r="R366" s="41"/>
      <c r="S366" s="41"/>
      <c r="T366" s="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" t="s">
        <v>129</v>
      </c>
      <c r="AU366" s="2" t="s">
        <v>84</v>
      </c>
    </row>
    <row r="367" spans="1:65" s="149" customFormat="1">
      <c r="B367" s="150"/>
      <c r="D367" s="145" t="s">
        <v>131</v>
      </c>
      <c r="E367" s="151"/>
      <c r="F367" s="152" t="s">
        <v>84</v>
      </c>
      <c r="H367" s="153">
        <v>2</v>
      </c>
      <c r="L367" s="150"/>
      <c r="M367" s="154"/>
      <c r="N367" s="155"/>
      <c r="O367" s="155"/>
      <c r="P367" s="155"/>
      <c r="Q367" s="155"/>
      <c r="R367" s="155"/>
      <c r="S367" s="155"/>
      <c r="T367" s="156"/>
      <c r="AT367" s="151" t="s">
        <v>131</v>
      </c>
      <c r="AU367" s="151" t="s">
        <v>84</v>
      </c>
      <c r="AV367" s="149" t="s">
        <v>84</v>
      </c>
      <c r="AW367" s="149" t="s">
        <v>32</v>
      </c>
      <c r="AX367" s="149" t="s">
        <v>18</v>
      </c>
      <c r="AY367" s="151" t="s">
        <v>119</v>
      </c>
    </row>
    <row r="368" spans="1:65" s="17" customFormat="1" ht="24">
      <c r="A368" s="13"/>
      <c r="B368" s="132"/>
      <c r="C368" s="133" t="s">
        <v>520</v>
      </c>
      <c r="D368" s="133" t="s">
        <v>122</v>
      </c>
      <c r="E368" s="134" t="s">
        <v>521</v>
      </c>
      <c r="F368" s="135" t="s">
        <v>522</v>
      </c>
      <c r="G368" s="136" t="s">
        <v>207</v>
      </c>
      <c r="H368" s="137">
        <v>6.5000000000000002E-2</v>
      </c>
      <c r="I368" s="138"/>
      <c r="J368" s="138">
        <f>ROUND(I368*H368,2)</f>
        <v>0</v>
      </c>
      <c r="K368" s="135" t="s">
        <v>126</v>
      </c>
      <c r="L368" s="14"/>
      <c r="M368" s="139"/>
      <c r="N368" s="140" t="s">
        <v>40</v>
      </c>
      <c r="O368" s="141">
        <v>2.2320000000000002</v>
      </c>
      <c r="P368" s="141">
        <f>O368*H368</f>
        <v>0.14508000000000001</v>
      </c>
      <c r="Q368" s="141">
        <v>0</v>
      </c>
      <c r="R368" s="141">
        <f>Q368*H368</f>
        <v>0</v>
      </c>
      <c r="S368" s="141">
        <v>0</v>
      </c>
      <c r="T368" s="142">
        <f>S368*H368</f>
        <v>0</v>
      </c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R368" s="143" t="s">
        <v>127</v>
      </c>
      <c r="AT368" s="143" t="s">
        <v>122</v>
      </c>
      <c r="AU368" s="143" t="s">
        <v>84</v>
      </c>
      <c r="AY368" s="2" t="s">
        <v>119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2" t="s">
        <v>18</v>
      </c>
      <c r="BK368" s="144">
        <f>ROUND(I368*H368,2)</f>
        <v>0</v>
      </c>
      <c r="BL368" s="2" t="s">
        <v>127</v>
      </c>
      <c r="BM368" s="143" t="s">
        <v>523</v>
      </c>
    </row>
    <row r="369" spans="1:65" ht="27">
      <c r="A369" s="13"/>
      <c r="B369" s="14"/>
      <c r="C369" s="13"/>
      <c r="D369" s="145" t="s">
        <v>129</v>
      </c>
      <c r="E369" s="13"/>
      <c r="F369" s="146" t="s">
        <v>524</v>
      </c>
      <c r="G369" s="13"/>
      <c r="H369" s="13"/>
      <c r="I369" s="13"/>
      <c r="J369" s="13"/>
      <c r="K369" s="13"/>
      <c r="L369" s="14"/>
      <c r="M369" s="147"/>
      <c r="N369" s="148"/>
      <c r="O369" s="41"/>
      <c r="P369" s="41"/>
      <c r="Q369" s="41"/>
      <c r="R369" s="41"/>
      <c r="S369" s="41"/>
      <c r="T369" s="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" t="s">
        <v>129</v>
      </c>
      <c r="AU369" s="2" t="s">
        <v>84</v>
      </c>
    </row>
    <row r="370" spans="1:65" ht="24">
      <c r="A370" s="13"/>
      <c r="B370" s="132"/>
      <c r="C370" s="133" t="s">
        <v>525</v>
      </c>
      <c r="D370" s="133" t="s">
        <v>122</v>
      </c>
      <c r="E370" s="134" t="s">
        <v>526</v>
      </c>
      <c r="F370" s="135" t="s">
        <v>527</v>
      </c>
      <c r="G370" s="136" t="s">
        <v>207</v>
      </c>
      <c r="H370" s="137">
        <v>6.5000000000000002E-2</v>
      </c>
      <c r="I370" s="138"/>
      <c r="J370" s="138">
        <f>ROUND(I370*H370,2)</f>
        <v>0</v>
      </c>
      <c r="K370" s="135" t="s">
        <v>126</v>
      </c>
      <c r="L370" s="14"/>
      <c r="M370" s="139"/>
      <c r="N370" s="140" t="s">
        <v>40</v>
      </c>
      <c r="O370" s="141">
        <v>1.21</v>
      </c>
      <c r="P370" s="141">
        <f>O370*H370</f>
        <v>7.8649999999999998E-2</v>
      </c>
      <c r="Q370" s="141">
        <v>0</v>
      </c>
      <c r="R370" s="141">
        <f>Q370*H370</f>
        <v>0</v>
      </c>
      <c r="S370" s="141">
        <v>0</v>
      </c>
      <c r="T370" s="142">
        <f>S370*H370</f>
        <v>0</v>
      </c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R370" s="143" t="s">
        <v>127</v>
      </c>
      <c r="AT370" s="143" t="s">
        <v>122</v>
      </c>
      <c r="AU370" s="143" t="s">
        <v>84</v>
      </c>
      <c r="AY370" s="2" t="s">
        <v>119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2" t="s">
        <v>18</v>
      </c>
      <c r="BK370" s="144">
        <f>ROUND(I370*H370,2)</f>
        <v>0</v>
      </c>
      <c r="BL370" s="2" t="s">
        <v>127</v>
      </c>
      <c r="BM370" s="143" t="s">
        <v>528</v>
      </c>
    </row>
    <row r="371" spans="1:65" ht="27">
      <c r="A371" s="13"/>
      <c r="B371" s="14"/>
      <c r="C371" s="13"/>
      <c r="D371" s="145" t="s">
        <v>129</v>
      </c>
      <c r="E371" s="13"/>
      <c r="F371" s="146" t="s">
        <v>529</v>
      </c>
      <c r="G371" s="13"/>
      <c r="H371" s="13"/>
      <c r="I371" s="13"/>
      <c r="J371" s="13"/>
      <c r="K371" s="13"/>
      <c r="L371" s="14"/>
      <c r="M371" s="147"/>
      <c r="N371" s="148"/>
      <c r="O371" s="41"/>
      <c r="P371" s="41"/>
      <c r="Q371" s="41"/>
      <c r="R371" s="41"/>
      <c r="S371" s="41"/>
      <c r="T371" s="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" t="s">
        <v>129</v>
      </c>
      <c r="AU371" s="2" t="s">
        <v>84</v>
      </c>
    </row>
    <row r="372" spans="1:65" s="119" customFormat="1" ht="12.75">
      <c r="B372" s="120"/>
      <c r="D372" s="121" t="s">
        <v>74</v>
      </c>
      <c r="E372" s="130" t="s">
        <v>530</v>
      </c>
      <c r="F372" s="130" t="s">
        <v>531</v>
      </c>
      <c r="J372" s="131">
        <f>BK372</f>
        <v>0</v>
      </c>
      <c r="L372" s="120"/>
      <c r="M372" s="124"/>
      <c r="N372" s="125"/>
      <c r="O372" s="125"/>
      <c r="P372" s="126">
        <f>SUM(P373:P436)</f>
        <v>13.345300000000002</v>
      </c>
      <c r="Q372" s="125"/>
      <c r="R372" s="126">
        <f>SUM(R373:R436)</f>
        <v>0.81304999999999994</v>
      </c>
      <c r="S372" s="125"/>
      <c r="T372" s="127">
        <f>SUM(T373:T436)</f>
        <v>0</v>
      </c>
      <c r="AR372" s="121" t="s">
        <v>84</v>
      </c>
      <c r="AT372" s="128" t="s">
        <v>74</v>
      </c>
      <c r="AU372" s="128" t="s">
        <v>18</v>
      </c>
      <c r="AY372" s="121" t="s">
        <v>119</v>
      </c>
      <c r="BK372" s="129">
        <f>SUM(BK373:BK436)</f>
        <v>0</v>
      </c>
    </row>
    <row r="373" spans="1:65" s="17" customFormat="1" ht="36">
      <c r="A373" s="13"/>
      <c r="B373" s="132"/>
      <c r="C373" s="133" t="s">
        <v>532</v>
      </c>
      <c r="D373" s="133" t="s">
        <v>122</v>
      </c>
      <c r="E373" s="134" t="s">
        <v>533</v>
      </c>
      <c r="F373" s="135" t="s">
        <v>534</v>
      </c>
      <c r="G373" s="136" t="s">
        <v>236</v>
      </c>
      <c r="H373" s="137">
        <v>3</v>
      </c>
      <c r="I373" s="138"/>
      <c r="J373" s="138">
        <f>ROUND(I373*H373,2)</f>
        <v>0</v>
      </c>
      <c r="K373" s="135" t="s">
        <v>126</v>
      </c>
      <c r="L373" s="14"/>
      <c r="M373" s="139"/>
      <c r="N373" s="140" t="s">
        <v>40</v>
      </c>
      <c r="O373" s="141">
        <v>0.21299999999999999</v>
      </c>
      <c r="P373" s="141">
        <f>O373*H373</f>
        <v>0.63900000000000001</v>
      </c>
      <c r="Q373" s="141">
        <v>6.4999999999999997E-3</v>
      </c>
      <c r="R373" s="141">
        <f>Q373*H373</f>
        <v>1.95E-2</v>
      </c>
      <c r="S373" s="141">
        <v>0</v>
      </c>
      <c r="T373" s="142">
        <f>S373*H373</f>
        <v>0</v>
      </c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R373" s="143" t="s">
        <v>127</v>
      </c>
      <c r="AT373" s="143" t="s">
        <v>122</v>
      </c>
      <c r="AU373" s="143" t="s">
        <v>84</v>
      </c>
      <c r="AY373" s="2" t="s">
        <v>119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2" t="s">
        <v>18</v>
      </c>
      <c r="BK373" s="144">
        <f>ROUND(I373*H373,2)</f>
        <v>0</v>
      </c>
      <c r="BL373" s="2" t="s">
        <v>127</v>
      </c>
      <c r="BM373" s="143" t="s">
        <v>535</v>
      </c>
    </row>
    <row r="374" spans="1:65" ht="27">
      <c r="A374" s="13"/>
      <c r="B374" s="14"/>
      <c r="C374" s="13"/>
      <c r="D374" s="145" t="s">
        <v>129</v>
      </c>
      <c r="E374" s="13"/>
      <c r="F374" s="146" t="s">
        <v>536</v>
      </c>
      <c r="G374" s="13"/>
      <c r="H374" s="13"/>
      <c r="I374" s="13"/>
      <c r="J374" s="13"/>
      <c r="K374" s="13"/>
      <c r="L374" s="14"/>
      <c r="M374" s="147"/>
      <c r="N374" s="148"/>
      <c r="O374" s="41"/>
      <c r="P374" s="41"/>
      <c r="Q374" s="41"/>
      <c r="R374" s="41"/>
      <c r="S374" s="41"/>
      <c r="T374" s="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" t="s">
        <v>129</v>
      </c>
      <c r="AU374" s="2" t="s">
        <v>84</v>
      </c>
    </row>
    <row r="375" spans="1:65" s="149" customFormat="1">
      <c r="B375" s="150"/>
      <c r="D375" s="145" t="s">
        <v>131</v>
      </c>
      <c r="E375" s="151"/>
      <c r="F375" s="152" t="s">
        <v>137</v>
      </c>
      <c r="H375" s="153">
        <v>3</v>
      </c>
      <c r="L375" s="150"/>
      <c r="M375" s="154"/>
      <c r="N375" s="155"/>
      <c r="O375" s="155"/>
      <c r="P375" s="155"/>
      <c r="Q375" s="155"/>
      <c r="R375" s="155"/>
      <c r="S375" s="155"/>
      <c r="T375" s="156"/>
      <c r="AT375" s="151" t="s">
        <v>131</v>
      </c>
      <c r="AU375" s="151" t="s">
        <v>84</v>
      </c>
      <c r="AV375" s="149" t="s">
        <v>84</v>
      </c>
      <c r="AW375" s="149" t="s">
        <v>32</v>
      </c>
      <c r="AX375" s="149" t="s">
        <v>18</v>
      </c>
      <c r="AY375" s="151" t="s">
        <v>119</v>
      </c>
    </row>
    <row r="376" spans="1:65" s="17" customFormat="1" ht="36">
      <c r="A376" s="13"/>
      <c r="B376" s="132"/>
      <c r="C376" s="133" t="s">
        <v>537</v>
      </c>
      <c r="D376" s="133" t="s">
        <v>122</v>
      </c>
      <c r="E376" s="134" t="s">
        <v>538</v>
      </c>
      <c r="F376" s="135" t="s">
        <v>539</v>
      </c>
      <c r="G376" s="136" t="s">
        <v>236</v>
      </c>
      <c r="H376" s="137">
        <v>2</v>
      </c>
      <c r="I376" s="138"/>
      <c r="J376" s="138">
        <f>ROUND(I376*H376,2)</f>
        <v>0</v>
      </c>
      <c r="K376" s="135" t="s">
        <v>126</v>
      </c>
      <c r="L376" s="14"/>
      <c r="M376" s="139"/>
      <c r="N376" s="140" t="s">
        <v>40</v>
      </c>
      <c r="O376" s="141">
        <v>0.216</v>
      </c>
      <c r="P376" s="141">
        <f>O376*H376</f>
        <v>0.432</v>
      </c>
      <c r="Q376" s="141">
        <v>7.5500000000000003E-3</v>
      </c>
      <c r="R376" s="141">
        <f>Q376*H376</f>
        <v>1.5100000000000001E-2</v>
      </c>
      <c r="S376" s="141">
        <v>0</v>
      </c>
      <c r="T376" s="142">
        <f>S376*H376</f>
        <v>0</v>
      </c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R376" s="143" t="s">
        <v>127</v>
      </c>
      <c r="AT376" s="143" t="s">
        <v>122</v>
      </c>
      <c r="AU376" s="143" t="s">
        <v>84</v>
      </c>
      <c r="AY376" s="2" t="s">
        <v>119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2" t="s">
        <v>18</v>
      </c>
      <c r="BK376" s="144">
        <f>ROUND(I376*H376,2)</f>
        <v>0</v>
      </c>
      <c r="BL376" s="2" t="s">
        <v>127</v>
      </c>
      <c r="BM376" s="143" t="s">
        <v>540</v>
      </c>
    </row>
    <row r="377" spans="1:65" ht="27">
      <c r="A377" s="13"/>
      <c r="B377" s="14"/>
      <c r="C377" s="13"/>
      <c r="D377" s="145" t="s">
        <v>129</v>
      </c>
      <c r="E377" s="13"/>
      <c r="F377" s="146" t="s">
        <v>541</v>
      </c>
      <c r="G377" s="13"/>
      <c r="H377" s="13"/>
      <c r="I377" s="13"/>
      <c r="J377" s="13"/>
      <c r="K377" s="13"/>
      <c r="L377" s="14"/>
      <c r="M377" s="147"/>
      <c r="N377" s="148"/>
      <c r="O377" s="41"/>
      <c r="P377" s="41"/>
      <c r="Q377" s="41"/>
      <c r="R377" s="41"/>
      <c r="S377" s="41"/>
      <c r="T377" s="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" t="s">
        <v>129</v>
      </c>
      <c r="AU377" s="2" t="s">
        <v>84</v>
      </c>
    </row>
    <row r="378" spans="1:65" s="149" customFormat="1">
      <c r="B378" s="150"/>
      <c r="D378" s="145" t="s">
        <v>131</v>
      </c>
      <c r="E378" s="151"/>
      <c r="F378" s="152" t="s">
        <v>84</v>
      </c>
      <c r="H378" s="153">
        <v>2</v>
      </c>
      <c r="L378" s="150"/>
      <c r="M378" s="154"/>
      <c r="N378" s="155"/>
      <c r="O378" s="155"/>
      <c r="P378" s="155"/>
      <c r="Q378" s="155"/>
      <c r="R378" s="155"/>
      <c r="S378" s="155"/>
      <c r="T378" s="156"/>
      <c r="AT378" s="151" t="s">
        <v>131</v>
      </c>
      <c r="AU378" s="151" t="s">
        <v>84</v>
      </c>
      <c r="AV378" s="149" t="s">
        <v>84</v>
      </c>
      <c r="AW378" s="149" t="s">
        <v>32</v>
      </c>
      <c r="AX378" s="149" t="s">
        <v>18</v>
      </c>
      <c r="AY378" s="151" t="s">
        <v>119</v>
      </c>
    </row>
    <row r="379" spans="1:65" s="17" customFormat="1" ht="36">
      <c r="A379" s="13"/>
      <c r="B379" s="132"/>
      <c r="C379" s="133" t="s">
        <v>542</v>
      </c>
      <c r="D379" s="133" t="s">
        <v>122</v>
      </c>
      <c r="E379" s="134" t="s">
        <v>543</v>
      </c>
      <c r="F379" s="135" t="s">
        <v>544</v>
      </c>
      <c r="G379" s="136" t="s">
        <v>236</v>
      </c>
      <c r="H379" s="137">
        <v>2</v>
      </c>
      <c r="I379" s="138"/>
      <c r="J379" s="138">
        <f>ROUND(I379*H379,2)</f>
        <v>0</v>
      </c>
      <c r="K379" s="135" t="s">
        <v>126</v>
      </c>
      <c r="L379" s="14"/>
      <c r="M379" s="139"/>
      <c r="N379" s="140" t="s">
        <v>40</v>
      </c>
      <c r="O379" s="141">
        <v>0.219</v>
      </c>
      <c r="P379" s="141">
        <f>O379*H379</f>
        <v>0.438</v>
      </c>
      <c r="Q379" s="141">
        <v>8.6199999999999992E-3</v>
      </c>
      <c r="R379" s="141">
        <f>Q379*H379</f>
        <v>1.7239999999999998E-2</v>
      </c>
      <c r="S379" s="141">
        <v>0</v>
      </c>
      <c r="T379" s="142">
        <f>S379*H379</f>
        <v>0</v>
      </c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R379" s="143" t="s">
        <v>127</v>
      </c>
      <c r="AT379" s="143" t="s">
        <v>122</v>
      </c>
      <c r="AU379" s="143" t="s">
        <v>84</v>
      </c>
      <c r="AY379" s="2" t="s">
        <v>119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2" t="s">
        <v>18</v>
      </c>
      <c r="BK379" s="144">
        <f>ROUND(I379*H379,2)</f>
        <v>0</v>
      </c>
      <c r="BL379" s="2" t="s">
        <v>127</v>
      </c>
      <c r="BM379" s="143" t="s">
        <v>545</v>
      </c>
    </row>
    <row r="380" spans="1:65" ht="27">
      <c r="A380" s="13"/>
      <c r="B380" s="14"/>
      <c r="C380" s="13"/>
      <c r="D380" s="145" t="s">
        <v>129</v>
      </c>
      <c r="E380" s="13"/>
      <c r="F380" s="146" t="s">
        <v>546</v>
      </c>
      <c r="G380" s="13"/>
      <c r="H380" s="13"/>
      <c r="I380" s="13"/>
      <c r="J380" s="13"/>
      <c r="K380" s="13"/>
      <c r="L380" s="14"/>
      <c r="M380" s="147"/>
      <c r="N380" s="148"/>
      <c r="O380" s="41"/>
      <c r="P380" s="41"/>
      <c r="Q380" s="41"/>
      <c r="R380" s="41"/>
      <c r="S380" s="41"/>
      <c r="T380" s="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" t="s">
        <v>129</v>
      </c>
      <c r="AU380" s="2" t="s">
        <v>84</v>
      </c>
    </row>
    <row r="381" spans="1:65" s="149" customFormat="1">
      <c r="B381" s="150"/>
      <c r="D381" s="145" t="s">
        <v>131</v>
      </c>
      <c r="E381" s="151"/>
      <c r="F381" s="152" t="s">
        <v>84</v>
      </c>
      <c r="H381" s="153">
        <v>2</v>
      </c>
      <c r="L381" s="150"/>
      <c r="M381" s="154"/>
      <c r="N381" s="155"/>
      <c r="O381" s="155"/>
      <c r="P381" s="155"/>
      <c r="Q381" s="155"/>
      <c r="R381" s="155"/>
      <c r="S381" s="155"/>
      <c r="T381" s="156"/>
      <c r="AT381" s="151" t="s">
        <v>131</v>
      </c>
      <c r="AU381" s="151" t="s">
        <v>84</v>
      </c>
      <c r="AV381" s="149" t="s">
        <v>84</v>
      </c>
      <c r="AW381" s="149" t="s">
        <v>32</v>
      </c>
      <c r="AX381" s="149" t="s">
        <v>18</v>
      </c>
      <c r="AY381" s="151" t="s">
        <v>119</v>
      </c>
    </row>
    <row r="382" spans="1:65" s="17" customFormat="1" ht="36">
      <c r="A382" s="13"/>
      <c r="B382" s="132"/>
      <c r="C382" s="133" t="s">
        <v>547</v>
      </c>
      <c r="D382" s="133" t="s">
        <v>122</v>
      </c>
      <c r="E382" s="134" t="s">
        <v>548</v>
      </c>
      <c r="F382" s="135" t="s">
        <v>549</v>
      </c>
      <c r="G382" s="136" t="s">
        <v>236</v>
      </c>
      <c r="H382" s="137">
        <v>1</v>
      </c>
      <c r="I382" s="138"/>
      <c r="J382" s="138">
        <f>ROUND(I382*H382,2)</f>
        <v>0</v>
      </c>
      <c r="K382" s="135" t="s">
        <v>126</v>
      </c>
      <c r="L382" s="14"/>
      <c r="M382" s="139"/>
      <c r="N382" s="140" t="s">
        <v>40</v>
      </c>
      <c r="O382" s="141">
        <v>0.222</v>
      </c>
      <c r="P382" s="141">
        <f>O382*H382</f>
        <v>0.222</v>
      </c>
      <c r="Q382" s="141">
        <v>9.6900000000000007E-3</v>
      </c>
      <c r="R382" s="141">
        <f>Q382*H382</f>
        <v>9.6900000000000007E-3</v>
      </c>
      <c r="S382" s="141">
        <v>0</v>
      </c>
      <c r="T382" s="142">
        <f>S382*H382</f>
        <v>0</v>
      </c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R382" s="143" t="s">
        <v>127</v>
      </c>
      <c r="AT382" s="143" t="s">
        <v>122</v>
      </c>
      <c r="AU382" s="143" t="s">
        <v>84</v>
      </c>
      <c r="AY382" s="2" t="s">
        <v>119</v>
      </c>
      <c r="BE382" s="144">
        <f>IF(N382="základní",J382,0)</f>
        <v>0</v>
      </c>
      <c r="BF382" s="144">
        <f>IF(N382="snížená",J382,0)</f>
        <v>0</v>
      </c>
      <c r="BG382" s="144">
        <f>IF(N382="zákl. přenesená",J382,0)</f>
        <v>0</v>
      </c>
      <c r="BH382" s="144">
        <f>IF(N382="sníž. přenesená",J382,0)</f>
        <v>0</v>
      </c>
      <c r="BI382" s="144">
        <f>IF(N382="nulová",J382,0)</f>
        <v>0</v>
      </c>
      <c r="BJ382" s="2" t="s">
        <v>18</v>
      </c>
      <c r="BK382" s="144">
        <f>ROUND(I382*H382,2)</f>
        <v>0</v>
      </c>
      <c r="BL382" s="2" t="s">
        <v>127</v>
      </c>
      <c r="BM382" s="143" t="s">
        <v>550</v>
      </c>
    </row>
    <row r="383" spans="1:65" ht="27">
      <c r="A383" s="13"/>
      <c r="B383" s="14"/>
      <c r="C383" s="13"/>
      <c r="D383" s="145" t="s">
        <v>129</v>
      </c>
      <c r="E383" s="13"/>
      <c r="F383" s="146" t="s">
        <v>551</v>
      </c>
      <c r="G383" s="13"/>
      <c r="H383" s="13"/>
      <c r="I383" s="13"/>
      <c r="J383" s="13"/>
      <c r="K383" s="13"/>
      <c r="L383" s="14"/>
      <c r="M383" s="147"/>
      <c r="N383" s="148"/>
      <c r="O383" s="41"/>
      <c r="P383" s="41"/>
      <c r="Q383" s="41"/>
      <c r="R383" s="41"/>
      <c r="S383" s="41"/>
      <c r="T383" s="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" t="s">
        <v>129</v>
      </c>
      <c r="AU383" s="2" t="s">
        <v>84</v>
      </c>
    </row>
    <row r="384" spans="1:65" s="149" customFormat="1">
      <c r="B384" s="150"/>
      <c r="D384" s="145" t="s">
        <v>131</v>
      </c>
      <c r="E384" s="151"/>
      <c r="F384" s="152" t="s">
        <v>18</v>
      </c>
      <c r="H384" s="153">
        <v>1</v>
      </c>
      <c r="L384" s="150"/>
      <c r="M384" s="154"/>
      <c r="N384" s="155"/>
      <c r="O384" s="155"/>
      <c r="P384" s="155"/>
      <c r="Q384" s="155"/>
      <c r="R384" s="155"/>
      <c r="S384" s="155"/>
      <c r="T384" s="156"/>
      <c r="AT384" s="151" t="s">
        <v>131</v>
      </c>
      <c r="AU384" s="151" t="s">
        <v>84</v>
      </c>
      <c r="AV384" s="149" t="s">
        <v>84</v>
      </c>
      <c r="AW384" s="149" t="s">
        <v>32</v>
      </c>
      <c r="AX384" s="149" t="s">
        <v>18</v>
      </c>
      <c r="AY384" s="151" t="s">
        <v>119</v>
      </c>
    </row>
    <row r="385" spans="1:65" s="17" customFormat="1" ht="36">
      <c r="A385" s="13"/>
      <c r="B385" s="132"/>
      <c r="C385" s="133" t="s">
        <v>552</v>
      </c>
      <c r="D385" s="133" t="s">
        <v>122</v>
      </c>
      <c r="E385" s="134" t="s">
        <v>553</v>
      </c>
      <c r="F385" s="135" t="s">
        <v>554</v>
      </c>
      <c r="G385" s="136" t="s">
        <v>236</v>
      </c>
      <c r="H385" s="137">
        <v>2</v>
      </c>
      <c r="I385" s="138"/>
      <c r="J385" s="138">
        <f>ROUND(I385*H385,2)</f>
        <v>0</v>
      </c>
      <c r="K385" s="135" t="s">
        <v>126</v>
      </c>
      <c r="L385" s="14"/>
      <c r="M385" s="139"/>
      <c r="N385" s="140" t="s">
        <v>40</v>
      </c>
      <c r="O385" s="141">
        <v>0.22500000000000001</v>
      </c>
      <c r="P385" s="141">
        <f>O385*H385</f>
        <v>0.45</v>
      </c>
      <c r="Q385" s="141">
        <v>1.076E-2</v>
      </c>
      <c r="R385" s="141">
        <f>Q385*H385</f>
        <v>2.1520000000000001E-2</v>
      </c>
      <c r="S385" s="141">
        <v>0</v>
      </c>
      <c r="T385" s="142">
        <f>S385*H385</f>
        <v>0</v>
      </c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R385" s="143" t="s">
        <v>127</v>
      </c>
      <c r="AT385" s="143" t="s">
        <v>122</v>
      </c>
      <c r="AU385" s="143" t="s">
        <v>84</v>
      </c>
      <c r="AY385" s="2" t="s">
        <v>119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2" t="s">
        <v>18</v>
      </c>
      <c r="BK385" s="144">
        <f>ROUND(I385*H385,2)</f>
        <v>0</v>
      </c>
      <c r="BL385" s="2" t="s">
        <v>127</v>
      </c>
      <c r="BM385" s="143" t="s">
        <v>555</v>
      </c>
    </row>
    <row r="386" spans="1:65" ht="27">
      <c r="A386" s="13"/>
      <c r="B386" s="14"/>
      <c r="C386" s="13"/>
      <c r="D386" s="145" t="s">
        <v>129</v>
      </c>
      <c r="E386" s="13"/>
      <c r="F386" s="146" t="s">
        <v>556</v>
      </c>
      <c r="G386" s="13"/>
      <c r="H386" s="13"/>
      <c r="I386" s="13"/>
      <c r="J386" s="13"/>
      <c r="K386" s="13"/>
      <c r="L386" s="14"/>
      <c r="M386" s="147"/>
      <c r="N386" s="148"/>
      <c r="O386" s="41"/>
      <c r="P386" s="41"/>
      <c r="Q386" s="41"/>
      <c r="R386" s="41"/>
      <c r="S386" s="41"/>
      <c r="T386" s="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" t="s">
        <v>129</v>
      </c>
      <c r="AU386" s="2" t="s">
        <v>84</v>
      </c>
    </row>
    <row r="387" spans="1:65" s="149" customFormat="1">
      <c r="B387" s="150"/>
      <c r="D387" s="145" t="s">
        <v>131</v>
      </c>
      <c r="E387" s="151"/>
      <c r="F387" s="152" t="s">
        <v>84</v>
      </c>
      <c r="H387" s="153">
        <v>2</v>
      </c>
      <c r="L387" s="150"/>
      <c r="M387" s="154"/>
      <c r="N387" s="155"/>
      <c r="O387" s="155"/>
      <c r="P387" s="155"/>
      <c r="Q387" s="155"/>
      <c r="R387" s="155"/>
      <c r="S387" s="155"/>
      <c r="T387" s="156"/>
      <c r="AT387" s="151" t="s">
        <v>131</v>
      </c>
      <c r="AU387" s="151" t="s">
        <v>84</v>
      </c>
      <c r="AV387" s="149" t="s">
        <v>84</v>
      </c>
      <c r="AW387" s="149" t="s">
        <v>32</v>
      </c>
      <c r="AX387" s="149" t="s">
        <v>18</v>
      </c>
      <c r="AY387" s="151" t="s">
        <v>119</v>
      </c>
    </row>
    <row r="388" spans="1:65" s="17" customFormat="1" ht="36">
      <c r="A388" s="13"/>
      <c r="B388" s="132"/>
      <c r="C388" s="133" t="s">
        <v>557</v>
      </c>
      <c r="D388" s="133" t="s">
        <v>122</v>
      </c>
      <c r="E388" s="134" t="s">
        <v>558</v>
      </c>
      <c r="F388" s="135" t="s">
        <v>559</v>
      </c>
      <c r="G388" s="136" t="s">
        <v>236</v>
      </c>
      <c r="H388" s="137">
        <v>1</v>
      </c>
      <c r="I388" s="138"/>
      <c r="J388" s="138">
        <f>ROUND(I388*H388,2)</f>
        <v>0</v>
      </c>
      <c r="K388" s="135" t="s">
        <v>126</v>
      </c>
      <c r="L388" s="14"/>
      <c r="M388" s="139"/>
      <c r="N388" s="140" t="s">
        <v>40</v>
      </c>
      <c r="O388" s="141">
        <v>0.219</v>
      </c>
      <c r="P388" s="141">
        <f>O388*H388</f>
        <v>0.219</v>
      </c>
      <c r="Q388" s="141">
        <v>8.3999999999999995E-3</v>
      </c>
      <c r="R388" s="141">
        <f>Q388*H388</f>
        <v>8.3999999999999995E-3</v>
      </c>
      <c r="S388" s="141">
        <v>0</v>
      </c>
      <c r="T388" s="142">
        <f>S388*H388</f>
        <v>0</v>
      </c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R388" s="143" t="s">
        <v>127</v>
      </c>
      <c r="AT388" s="143" t="s">
        <v>122</v>
      </c>
      <c r="AU388" s="143" t="s">
        <v>84</v>
      </c>
      <c r="AY388" s="2" t="s">
        <v>119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2" t="s">
        <v>18</v>
      </c>
      <c r="BK388" s="144">
        <f>ROUND(I388*H388,2)</f>
        <v>0</v>
      </c>
      <c r="BL388" s="2" t="s">
        <v>127</v>
      </c>
      <c r="BM388" s="143" t="s">
        <v>560</v>
      </c>
    </row>
    <row r="389" spans="1:65" ht="27">
      <c r="A389" s="13"/>
      <c r="B389" s="14"/>
      <c r="C389" s="13"/>
      <c r="D389" s="145" t="s">
        <v>129</v>
      </c>
      <c r="E389" s="13"/>
      <c r="F389" s="146" t="s">
        <v>561</v>
      </c>
      <c r="G389" s="13"/>
      <c r="H389" s="13"/>
      <c r="I389" s="13"/>
      <c r="J389" s="13"/>
      <c r="K389" s="13"/>
      <c r="L389" s="14"/>
      <c r="M389" s="147"/>
      <c r="N389" s="148"/>
      <c r="O389" s="41"/>
      <c r="P389" s="41"/>
      <c r="Q389" s="41"/>
      <c r="R389" s="41"/>
      <c r="S389" s="41"/>
      <c r="T389" s="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" t="s">
        <v>129</v>
      </c>
      <c r="AU389" s="2" t="s">
        <v>84</v>
      </c>
    </row>
    <row r="390" spans="1:65" s="149" customFormat="1">
      <c r="B390" s="150"/>
      <c r="D390" s="145" t="s">
        <v>131</v>
      </c>
      <c r="E390" s="151"/>
      <c r="F390" s="152" t="s">
        <v>18</v>
      </c>
      <c r="H390" s="153">
        <v>1</v>
      </c>
      <c r="L390" s="150"/>
      <c r="M390" s="154"/>
      <c r="N390" s="155"/>
      <c r="O390" s="155"/>
      <c r="P390" s="155"/>
      <c r="Q390" s="155"/>
      <c r="R390" s="155"/>
      <c r="S390" s="155"/>
      <c r="T390" s="156"/>
      <c r="AT390" s="151" t="s">
        <v>131</v>
      </c>
      <c r="AU390" s="151" t="s">
        <v>84</v>
      </c>
      <c r="AV390" s="149" t="s">
        <v>84</v>
      </c>
      <c r="AW390" s="149" t="s">
        <v>32</v>
      </c>
      <c r="AX390" s="149" t="s">
        <v>18</v>
      </c>
      <c r="AY390" s="151" t="s">
        <v>119</v>
      </c>
    </row>
    <row r="391" spans="1:65" s="17" customFormat="1" ht="36">
      <c r="A391" s="13"/>
      <c r="B391" s="132"/>
      <c r="C391" s="133" t="s">
        <v>562</v>
      </c>
      <c r="D391" s="133" t="s">
        <v>122</v>
      </c>
      <c r="E391" s="134" t="s">
        <v>563</v>
      </c>
      <c r="F391" s="135" t="s">
        <v>564</v>
      </c>
      <c r="G391" s="136" t="s">
        <v>236</v>
      </c>
      <c r="H391" s="137">
        <v>2</v>
      </c>
      <c r="I391" s="138"/>
      <c r="J391" s="138">
        <f>ROUND(I391*H391,2)</f>
        <v>0</v>
      </c>
      <c r="K391" s="135" t="s">
        <v>126</v>
      </c>
      <c r="L391" s="14"/>
      <c r="M391" s="139"/>
      <c r="N391" s="140" t="s">
        <v>40</v>
      </c>
      <c r="O391" s="141">
        <v>0.22500000000000001</v>
      </c>
      <c r="P391" s="141">
        <f>O391*H391</f>
        <v>0.45</v>
      </c>
      <c r="Q391" s="141">
        <v>1.0749999999999999E-2</v>
      </c>
      <c r="R391" s="141">
        <f>Q391*H391</f>
        <v>2.1499999999999998E-2</v>
      </c>
      <c r="S391" s="141">
        <v>0</v>
      </c>
      <c r="T391" s="142">
        <f>S391*H391</f>
        <v>0</v>
      </c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R391" s="143" t="s">
        <v>127</v>
      </c>
      <c r="AT391" s="143" t="s">
        <v>122</v>
      </c>
      <c r="AU391" s="143" t="s">
        <v>84</v>
      </c>
      <c r="AY391" s="2" t="s">
        <v>119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2" t="s">
        <v>18</v>
      </c>
      <c r="BK391" s="144">
        <f>ROUND(I391*H391,2)</f>
        <v>0</v>
      </c>
      <c r="BL391" s="2" t="s">
        <v>127</v>
      </c>
      <c r="BM391" s="143" t="s">
        <v>565</v>
      </c>
    </row>
    <row r="392" spans="1:65" ht="27">
      <c r="A392" s="13"/>
      <c r="B392" s="14"/>
      <c r="C392" s="13"/>
      <c r="D392" s="145" t="s">
        <v>129</v>
      </c>
      <c r="E392" s="13"/>
      <c r="F392" s="146" t="s">
        <v>566</v>
      </c>
      <c r="G392" s="13"/>
      <c r="H392" s="13"/>
      <c r="I392" s="13"/>
      <c r="J392" s="13"/>
      <c r="K392" s="13"/>
      <c r="L392" s="14"/>
      <c r="M392" s="147"/>
      <c r="N392" s="148"/>
      <c r="O392" s="41"/>
      <c r="P392" s="41"/>
      <c r="Q392" s="41"/>
      <c r="R392" s="41"/>
      <c r="S392" s="41"/>
      <c r="T392" s="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" t="s">
        <v>129</v>
      </c>
      <c r="AU392" s="2" t="s">
        <v>84</v>
      </c>
    </row>
    <row r="393" spans="1:65" s="149" customFormat="1">
      <c r="B393" s="150"/>
      <c r="D393" s="145" t="s">
        <v>131</v>
      </c>
      <c r="E393" s="151"/>
      <c r="F393" s="152" t="s">
        <v>84</v>
      </c>
      <c r="H393" s="153">
        <v>2</v>
      </c>
      <c r="L393" s="150"/>
      <c r="M393" s="154"/>
      <c r="N393" s="155"/>
      <c r="O393" s="155"/>
      <c r="P393" s="155"/>
      <c r="Q393" s="155"/>
      <c r="R393" s="155"/>
      <c r="S393" s="155"/>
      <c r="T393" s="156"/>
      <c r="AT393" s="151" t="s">
        <v>131</v>
      </c>
      <c r="AU393" s="151" t="s">
        <v>84</v>
      </c>
      <c r="AV393" s="149" t="s">
        <v>84</v>
      </c>
      <c r="AW393" s="149" t="s">
        <v>32</v>
      </c>
      <c r="AX393" s="149" t="s">
        <v>18</v>
      </c>
      <c r="AY393" s="151" t="s">
        <v>119</v>
      </c>
    </row>
    <row r="394" spans="1:65" s="17" customFormat="1" ht="36">
      <c r="A394" s="13"/>
      <c r="B394" s="132"/>
      <c r="C394" s="133" t="s">
        <v>567</v>
      </c>
      <c r="D394" s="133" t="s">
        <v>122</v>
      </c>
      <c r="E394" s="134" t="s">
        <v>568</v>
      </c>
      <c r="F394" s="135" t="s">
        <v>569</v>
      </c>
      <c r="G394" s="136" t="s">
        <v>236</v>
      </c>
      <c r="H394" s="137">
        <v>2</v>
      </c>
      <c r="I394" s="138"/>
      <c r="J394" s="138">
        <f>ROUND(I394*H394,2)</f>
        <v>0</v>
      </c>
      <c r="K394" s="135" t="s">
        <v>126</v>
      </c>
      <c r="L394" s="14"/>
      <c r="M394" s="139"/>
      <c r="N394" s="140" t="s">
        <v>40</v>
      </c>
      <c r="O394" s="141">
        <v>0.23100000000000001</v>
      </c>
      <c r="P394" s="141">
        <f>O394*H394</f>
        <v>0.46200000000000002</v>
      </c>
      <c r="Q394" s="141">
        <v>1.2460000000000001E-2</v>
      </c>
      <c r="R394" s="141">
        <f>Q394*H394</f>
        <v>2.4920000000000001E-2</v>
      </c>
      <c r="S394" s="141">
        <v>0</v>
      </c>
      <c r="T394" s="142">
        <f>S394*H394</f>
        <v>0</v>
      </c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R394" s="143" t="s">
        <v>127</v>
      </c>
      <c r="AT394" s="143" t="s">
        <v>122</v>
      </c>
      <c r="AU394" s="143" t="s">
        <v>84</v>
      </c>
      <c r="AY394" s="2" t="s">
        <v>119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2" t="s">
        <v>18</v>
      </c>
      <c r="BK394" s="144">
        <f>ROUND(I394*H394,2)</f>
        <v>0</v>
      </c>
      <c r="BL394" s="2" t="s">
        <v>127</v>
      </c>
      <c r="BM394" s="143" t="s">
        <v>570</v>
      </c>
    </row>
    <row r="395" spans="1:65" ht="27">
      <c r="A395" s="13"/>
      <c r="B395" s="14"/>
      <c r="C395" s="13"/>
      <c r="D395" s="145" t="s">
        <v>129</v>
      </c>
      <c r="E395" s="13"/>
      <c r="F395" s="146" t="s">
        <v>571</v>
      </c>
      <c r="G395" s="13"/>
      <c r="H395" s="13"/>
      <c r="I395" s="13"/>
      <c r="J395" s="13"/>
      <c r="K395" s="13"/>
      <c r="L395" s="14"/>
      <c r="M395" s="147"/>
      <c r="N395" s="148"/>
      <c r="O395" s="41"/>
      <c r="P395" s="41"/>
      <c r="Q395" s="41"/>
      <c r="R395" s="41"/>
      <c r="S395" s="41"/>
      <c r="T395" s="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" t="s">
        <v>129</v>
      </c>
      <c r="AU395" s="2" t="s">
        <v>84</v>
      </c>
    </row>
    <row r="396" spans="1:65" s="149" customFormat="1">
      <c r="B396" s="150"/>
      <c r="D396" s="145" t="s">
        <v>131</v>
      </c>
      <c r="E396" s="151"/>
      <c r="F396" s="152" t="s">
        <v>84</v>
      </c>
      <c r="H396" s="153">
        <v>2</v>
      </c>
      <c r="L396" s="150"/>
      <c r="M396" s="154"/>
      <c r="N396" s="155"/>
      <c r="O396" s="155"/>
      <c r="P396" s="155"/>
      <c r="Q396" s="155"/>
      <c r="R396" s="155"/>
      <c r="S396" s="155"/>
      <c r="T396" s="156"/>
      <c r="AT396" s="151" t="s">
        <v>131</v>
      </c>
      <c r="AU396" s="151" t="s">
        <v>84</v>
      </c>
      <c r="AV396" s="149" t="s">
        <v>84</v>
      </c>
      <c r="AW396" s="149" t="s">
        <v>32</v>
      </c>
      <c r="AX396" s="149" t="s">
        <v>18</v>
      </c>
      <c r="AY396" s="151" t="s">
        <v>119</v>
      </c>
    </row>
    <row r="397" spans="1:65" s="17" customFormat="1" ht="36">
      <c r="A397" s="13"/>
      <c r="B397" s="132"/>
      <c r="C397" s="133" t="s">
        <v>572</v>
      </c>
      <c r="D397" s="133" t="s">
        <v>122</v>
      </c>
      <c r="E397" s="134" t="s">
        <v>573</v>
      </c>
      <c r="F397" s="135" t="s">
        <v>574</v>
      </c>
      <c r="G397" s="136" t="s">
        <v>236</v>
      </c>
      <c r="H397" s="137">
        <v>1</v>
      </c>
      <c r="I397" s="138"/>
      <c r="J397" s="138">
        <f>ROUND(I397*H397,2)</f>
        <v>0</v>
      </c>
      <c r="K397" s="135" t="s">
        <v>126</v>
      </c>
      <c r="L397" s="14"/>
      <c r="M397" s="139"/>
      <c r="N397" s="140" t="s">
        <v>40</v>
      </c>
      <c r="O397" s="141">
        <v>0.23599999999999999</v>
      </c>
      <c r="P397" s="141">
        <f>O397*H397</f>
        <v>0.23599999999999999</v>
      </c>
      <c r="Q397" s="141">
        <v>1.417E-2</v>
      </c>
      <c r="R397" s="141">
        <f>Q397*H397</f>
        <v>1.417E-2</v>
      </c>
      <c r="S397" s="141">
        <v>0</v>
      </c>
      <c r="T397" s="142">
        <f>S397*H397</f>
        <v>0</v>
      </c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R397" s="143" t="s">
        <v>127</v>
      </c>
      <c r="AT397" s="143" t="s">
        <v>122</v>
      </c>
      <c r="AU397" s="143" t="s">
        <v>84</v>
      </c>
      <c r="AY397" s="2" t="s">
        <v>119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2" t="s">
        <v>18</v>
      </c>
      <c r="BK397" s="144">
        <f>ROUND(I397*H397,2)</f>
        <v>0</v>
      </c>
      <c r="BL397" s="2" t="s">
        <v>127</v>
      </c>
      <c r="BM397" s="143" t="s">
        <v>575</v>
      </c>
    </row>
    <row r="398" spans="1:65" ht="27">
      <c r="A398" s="13"/>
      <c r="B398" s="14"/>
      <c r="C398" s="13"/>
      <c r="D398" s="145" t="s">
        <v>129</v>
      </c>
      <c r="E398" s="13"/>
      <c r="F398" s="146" t="s">
        <v>576</v>
      </c>
      <c r="G398" s="13"/>
      <c r="H398" s="13"/>
      <c r="I398" s="13"/>
      <c r="J398" s="13"/>
      <c r="K398" s="13"/>
      <c r="L398" s="14"/>
      <c r="M398" s="147"/>
      <c r="N398" s="148"/>
      <c r="O398" s="41"/>
      <c r="P398" s="41"/>
      <c r="Q398" s="41"/>
      <c r="R398" s="41"/>
      <c r="S398" s="41"/>
      <c r="T398" s="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" t="s">
        <v>129</v>
      </c>
      <c r="AU398" s="2" t="s">
        <v>84</v>
      </c>
    </row>
    <row r="399" spans="1:65" s="149" customFormat="1">
      <c r="B399" s="150"/>
      <c r="D399" s="145" t="s">
        <v>131</v>
      </c>
      <c r="E399" s="151"/>
      <c r="F399" s="152" t="s">
        <v>18</v>
      </c>
      <c r="H399" s="153">
        <v>1</v>
      </c>
      <c r="L399" s="150"/>
      <c r="M399" s="154"/>
      <c r="N399" s="155"/>
      <c r="O399" s="155"/>
      <c r="P399" s="155"/>
      <c r="Q399" s="155"/>
      <c r="R399" s="155"/>
      <c r="S399" s="155"/>
      <c r="T399" s="156"/>
      <c r="AT399" s="151" t="s">
        <v>131</v>
      </c>
      <c r="AU399" s="151" t="s">
        <v>84</v>
      </c>
      <c r="AV399" s="149" t="s">
        <v>84</v>
      </c>
      <c r="AW399" s="149" t="s">
        <v>32</v>
      </c>
      <c r="AX399" s="149" t="s">
        <v>18</v>
      </c>
      <c r="AY399" s="151" t="s">
        <v>119</v>
      </c>
    </row>
    <row r="400" spans="1:65" s="17" customFormat="1" ht="36">
      <c r="A400" s="13"/>
      <c r="B400" s="132"/>
      <c r="C400" s="133" t="s">
        <v>577</v>
      </c>
      <c r="D400" s="133" t="s">
        <v>122</v>
      </c>
      <c r="E400" s="134" t="s">
        <v>578</v>
      </c>
      <c r="F400" s="135" t="s">
        <v>579</v>
      </c>
      <c r="G400" s="136" t="s">
        <v>236</v>
      </c>
      <c r="H400" s="137">
        <v>2</v>
      </c>
      <c r="I400" s="138"/>
      <c r="J400" s="138">
        <f>ROUND(I400*H400,2)</f>
        <v>0</v>
      </c>
      <c r="K400" s="135" t="s">
        <v>126</v>
      </c>
      <c r="L400" s="14"/>
      <c r="M400" s="139"/>
      <c r="N400" s="140" t="s">
        <v>40</v>
      </c>
      <c r="O400" s="141">
        <v>0.246</v>
      </c>
      <c r="P400" s="141">
        <f>O400*H400</f>
        <v>0.49199999999999999</v>
      </c>
      <c r="Q400" s="141">
        <v>1.7590000000000001E-2</v>
      </c>
      <c r="R400" s="141">
        <f>Q400*H400</f>
        <v>3.5180000000000003E-2</v>
      </c>
      <c r="S400" s="141">
        <v>0</v>
      </c>
      <c r="T400" s="142">
        <f>S400*H400</f>
        <v>0</v>
      </c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R400" s="143" t="s">
        <v>127</v>
      </c>
      <c r="AT400" s="143" t="s">
        <v>122</v>
      </c>
      <c r="AU400" s="143" t="s">
        <v>84</v>
      </c>
      <c r="AY400" s="2" t="s">
        <v>119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2" t="s">
        <v>18</v>
      </c>
      <c r="BK400" s="144">
        <f>ROUND(I400*H400,2)</f>
        <v>0</v>
      </c>
      <c r="BL400" s="2" t="s">
        <v>127</v>
      </c>
      <c r="BM400" s="143" t="s">
        <v>580</v>
      </c>
    </row>
    <row r="401" spans="1:65" ht="27">
      <c r="A401" s="13"/>
      <c r="B401" s="14"/>
      <c r="C401" s="13"/>
      <c r="D401" s="145" t="s">
        <v>129</v>
      </c>
      <c r="E401" s="13"/>
      <c r="F401" s="146" t="s">
        <v>581</v>
      </c>
      <c r="G401" s="13"/>
      <c r="H401" s="13"/>
      <c r="I401" s="13"/>
      <c r="J401" s="13"/>
      <c r="K401" s="13"/>
      <c r="L401" s="14"/>
      <c r="M401" s="147"/>
      <c r="N401" s="148"/>
      <c r="O401" s="41"/>
      <c r="P401" s="41"/>
      <c r="Q401" s="41"/>
      <c r="R401" s="41"/>
      <c r="S401" s="41"/>
      <c r="T401" s="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" t="s">
        <v>129</v>
      </c>
      <c r="AU401" s="2" t="s">
        <v>84</v>
      </c>
    </row>
    <row r="402" spans="1:65" s="149" customFormat="1">
      <c r="B402" s="150"/>
      <c r="D402" s="145" t="s">
        <v>131</v>
      </c>
      <c r="E402" s="151"/>
      <c r="F402" s="152" t="s">
        <v>84</v>
      </c>
      <c r="H402" s="153">
        <v>2</v>
      </c>
      <c r="L402" s="150"/>
      <c r="M402" s="154"/>
      <c r="N402" s="155"/>
      <c r="O402" s="155"/>
      <c r="P402" s="155"/>
      <c r="Q402" s="155"/>
      <c r="R402" s="155"/>
      <c r="S402" s="155"/>
      <c r="T402" s="156"/>
      <c r="AT402" s="151" t="s">
        <v>131</v>
      </c>
      <c r="AU402" s="151" t="s">
        <v>84</v>
      </c>
      <c r="AV402" s="149" t="s">
        <v>84</v>
      </c>
      <c r="AW402" s="149" t="s">
        <v>32</v>
      </c>
      <c r="AX402" s="149" t="s">
        <v>18</v>
      </c>
      <c r="AY402" s="151" t="s">
        <v>119</v>
      </c>
    </row>
    <row r="403" spans="1:65" s="17" customFormat="1" ht="36">
      <c r="A403" s="13"/>
      <c r="B403" s="132"/>
      <c r="C403" s="133" t="s">
        <v>582</v>
      </c>
      <c r="D403" s="133" t="s">
        <v>122</v>
      </c>
      <c r="E403" s="134" t="s">
        <v>583</v>
      </c>
      <c r="F403" s="135" t="s">
        <v>584</v>
      </c>
      <c r="G403" s="136" t="s">
        <v>236</v>
      </c>
      <c r="H403" s="137">
        <v>1</v>
      </c>
      <c r="I403" s="138"/>
      <c r="J403" s="138">
        <f>ROUND(I403*H403,2)</f>
        <v>0</v>
      </c>
      <c r="K403" s="135" t="s">
        <v>126</v>
      </c>
      <c r="L403" s="14"/>
      <c r="M403" s="139"/>
      <c r="N403" s="140" t="s">
        <v>40</v>
      </c>
      <c r="O403" s="141">
        <v>0.23499999999999999</v>
      </c>
      <c r="P403" s="141">
        <f>O403*H403</f>
        <v>0.23499999999999999</v>
      </c>
      <c r="Q403" s="141">
        <v>1.3180000000000001E-2</v>
      </c>
      <c r="R403" s="141">
        <f>Q403*H403</f>
        <v>1.3180000000000001E-2</v>
      </c>
      <c r="S403" s="141">
        <v>0</v>
      </c>
      <c r="T403" s="142">
        <f>S403*H403</f>
        <v>0</v>
      </c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R403" s="143" t="s">
        <v>127</v>
      </c>
      <c r="AT403" s="143" t="s">
        <v>122</v>
      </c>
      <c r="AU403" s="143" t="s">
        <v>84</v>
      </c>
      <c r="AY403" s="2" t="s">
        <v>119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2" t="s">
        <v>18</v>
      </c>
      <c r="BK403" s="144">
        <f>ROUND(I403*H403,2)</f>
        <v>0</v>
      </c>
      <c r="BL403" s="2" t="s">
        <v>127</v>
      </c>
      <c r="BM403" s="143" t="s">
        <v>585</v>
      </c>
    </row>
    <row r="404" spans="1:65" ht="27">
      <c r="A404" s="13"/>
      <c r="B404" s="14"/>
      <c r="C404" s="13"/>
      <c r="D404" s="145" t="s">
        <v>129</v>
      </c>
      <c r="E404" s="13"/>
      <c r="F404" s="146" t="s">
        <v>586</v>
      </c>
      <c r="G404" s="13"/>
      <c r="H404" s="13"/>
      <c r="I404" s="13"/>
      <c r="J404" s="13"/>
      <c r="K404" s="13"/>
      <c r="L404" s="14"/>
      <c r="M404" s="147"/>
      <c r="N404" s="148"/>
      <c r="O404" s="41"/>
      <c r="P404" s="41"/>
      <c r="Q404" s="41"/>
      <c r="R404" s="41"/>
      <c r="S404" s="41"/>
      <c r="T404" s="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" t="s">
        <v>129</v>
      </c>
      <c r="AU404" s="2" t="s">
        <v>84</v>
      </c>
    </row>
    <row r="405" spans="1:65" s="149" customFormat="1">
      <c r="B405" s="150"/>
      <c r="D405" s="145" t="s">
        <v>131</v>
      </c>
      <c r="E405" s="151"/>
      <c r="F405" s="152" t="s">
        <v>18</v>
      </c>
      <c r="H405" s="153">
        <v>1</v>
      </c>
      <c r="L405" s="150"/>
      <c r="M405" s="154"/>
      <c r="N405" s="155"/>
      <c r="O405" s="155"/>
      <c r="P405" s="155"/>
      <c r="Q405" s="155"/>
      <c r="R405" s="155"/>
      <c r="S405" s="155"/>
      <c r="T405" s="156"/>
      <c r="AT405" s="151" t="s">
        <v>131</v>
      </c>
      <c r="AU405" s="151" t="s">
        <v>84</v>
      </c>
      <c r="AV405" s="149" t="s">
        <v>84</v>
      </c>
      <c r="AW405" s="149" t="s">
        <v>32</v>
      </c>
      <c r="AX405" s="149" t="s">
        <v>18</v>
      </c>
      <c r="AY405" s="151" t="s">
        <v>119</v>
      </c>
    </row>
    <row r="406" spans="1:65" s="17" customFormat="1" ht="36">
      <c r="A406" s="13"/>
      <c r="B406" s="132"/>
      <c r="C406" s="133" t="s">
        <v>587</v>
      </c>
      <c r="D406" s="133" t="s">
        <v>122</v>
      </c>
      <c r="E406" s="134" t="s">
        <v>588</v>
      </c>
      <c r="F406" s="135" t="s">
        <v>589</v>
      </c>
      <c r="G406" s="136" t="s">
        <v>236</v>
      </c>
      <c r="H406" s="137">
        <v>1</v>
      </c>
      <c r="I406" s="138"/>
      <c r="J406" s="138">
        <f>ROUND(I406*H406,2)</f>
        <v>0</v>
      </c>
      <c r="K406" s="135" t="s">
        <v>126</v>
      </c>
      <c r="L406" s="14"/>
      <c r="M406" s="139"/>
      <c r="N406" s="140" t="s">
        <v>40</v>
      </c>
      <c r="O406" s="141">
        <v>0.24</v>
      </c>
      <c r="P406" s="141">
        <f>O406*H406</f>
        <v>0.24</v>
      </c>
      <c r="Q406" s="141">
        <v>1.5010000000000001E-2</v>
      </c>
      <c r="R406" s="141">
        <f>Q406*H406</f>
        <v>1.5010000000000001E-2</v>
      </c>
      <c r="S406" s="141">
        <v>0</v>
      </c>
      <c r="T406" s="142">
        <f>S406*H406</f>
        <v>0</v>
      </c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R406" s="143" t="s">
        <v>127</v>
      </c>
      <c r="AT406" s="143" t="s">
        <v>122</v>
      </c>
      <c r="AU406" s="143" t="s">
        <v>84</v>
      </c>
      <c r="AY406" s="2" t="s">
        <v>119</v>
      </c>
      <c r="BE406" s="144">
        <f>IF(N406="základní",J406,0)</f>
        <v>0</v>
      </c>
      <c r="BF406" s="144">
        <f>IF(N406="snížená",J406,0)</f>
        <v>0</v>
      </c>
      <c r="BG406" s="144">
        <f>IF(N406="zákl. přenesená",J406,0)</f>
        <v>0</v>
      </c>
      <c r="BH406" s="144">
        <f>IF(N406="sníž. přenesená",J406,0)</f>
        <v>0</v>
      </c>
      <c r="BI406" s="144">
        <f>IF(N406="nulová",J406,0)</f>
        <v>0</v>
      </c>
      <c r="BJ406" s="2" t="s">
        <v>18</v>
      </c>
      <c r="BK406" s="144">
        <f>ROUND(I406*H406,2)</f>
        <v>0</v>
      </c>
      <c r="BL406" s="2" t="s">
        <v>127</v>
      </c>
      <c r="BM406" s="143" t="s">
        <v>590</v>
      </c>
    </row>
    <row r="407" spans="1:65" ht="27">
      <c r="A407" s="13"/>
      <c r="B407" s="14"/>
      <c r="C407" s="13"/>
      <c r="D407" s="145" t="s">
        <v>129</v>
      </c>
      <c r="E407" s="13"/>
      <c r="F407" s="146" t="s">
        <v>591</v>
      </c>
      <c r="G407" s="13"/>
      <c r="H407" s="13"/>
      <c r="I407" s="13"/>
      <c r="J407" s="13"/>
      <c r="K407" s="13"/>
      <c r="L407" s="14"/>
      <c r="M407" s="147"/>
      <c r="N407" s="148"/>
      <c r="O407" s="41"/>
      <c r="P407" s="41"/>
      <c r="Q407" s="41"/>
      <c r="R407" s="41"/>
      <c r="S407" s="41"/>
      <c r="T407" s="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" t="s">
        <v>129</v>
      </c>
      <c r="AU407" s="2" t="s">
        <v>84</v>
      </c>
    </row>
    <row r="408" spans="1:65" s="149" customFormat="1">
      <c r="B408" s="150"/>
      <c r="D408" s="145" t="s">
        <v>131</v>
      </c>
      <c r="E408" s="151"/>
      <c r="F408" s="152" t="s">
        <v>18</v>
      </c>
      <c r="H408" s="153">
        <v>1</v>
      </c>
      <c r="L408" s="150"/>
      <c r="M408" s="154"/>
      <c r="N408" s="155"/>
      <c r="O408" s="155"/>
      <c r="P408" s="155"/>
      <c r="Q408" s="155"/>
      <c r="R408" s="155"/>
      <c r="S408" s="155"/>
      <c r="T408" s="156"/>
      <c r="AT408" s="151" t="s">
        <v>131</v>
      </c>
      <c r="AU408" s="151" t="s">
        <v>84</v>
      </c>
      <c r="AV408" s="149" t="s">
        <v>84</v>
      </c>
      <c r="AW408" s="149" t="s">
        <v>32</v>
      </c>
      <c r="AX408" s="149" t="s">
        <v>18</v>
      </c>
      <c r="AY408" s="151" t="s">
        <v>119</v>
      </c>
    </row>
    <row r="409" spans="1:65" s="17" customFormat="1" ht="36">
      <c r="A409" s="13"/>
      <c r="B409" s="132"/>
      <c r="C409" s="133" t="s">
        <v>592</v>
      </c>
      <c r="D409" s="133" t="s">
        <v>122</v>
      </c>
      <c r="E409" s="134" t="s">
        <v>593</v>
      </c>
      <c r="F409" s="135" t="s">
        <v>594</v>
      </c>
      <c r="G409" s="136" t="s">
        <v>236</v>
      </c>
      <c r="H409" s="137">
        <v>2</v>
      </c>
      <c r="I409" s="138"/>
      <c r="J409" s="138">
        <f>ROUND(I409*H409,2)</f>
        <v>0</v>
      </c>
      <c r="K409" s="135" t="s">
        <v>126</v>
      </c>
      <c r="L409" s="14"/>
      <c r="M409" s="139"/>
      <c r="N409" s="140" t="s">
        <v>40</v>
      </c>
      <c r="O409" s="141">
        <v>0.23799999999999999</v>
      </c>
      <c r="P409" s="141">
        <f>O409*H409</f>
        <v>0.47599999999999998</v>
      </c>
      <c r="Q409" s="141">
        <v>1.417E-2</v>
      </c>
      <c r="R409" s="141">
        <f>Q409*H409</f>
        <v>2.8340000000000001E-2</v>
      </c>
      <c r="S409" s="141">
        <v>0</v>
      </c>
      <c r="T409" s="142">
        <f>S409*H409</f>
        <v>0</v>
      </c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R409" s="143" t="s">
        <v>127</v>
      </c>
      <c r="AT409" s="143" t="s">
        <v>122</v>
      </c>
      <c r="AU409" s="143" t="s">
        <v>84</v>
      </c>
      <c r="AY409" s="2" t="s">
        <v>119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2" t="s">
        <v>18</v>
      </c>
      <c r="BK409" s="144">
        <f>ROUND(I409*H409,2)</f>
        <v>0</v>
      </c>
      <c r="BL409" s="2" t="s">
        <v>127</v>
      </c>
      <c r="BM409" s="143" t="s">
        <v>595</v>
      </c>
    </row>
    <row r="410" spans="1:65" ht="27">
      <c r="A410" s="13"/>
      <c r="B410" s="14"/>
      <c r="C410" s="13"/>
      <c r="D410" s="145" t="s">
        <v>129</v>
      </c>
      <c r="E410" s="13"/>
      <c r="F410" s="146" t="s">
        <v>596</v>
      </c>
      <c r="G410" s="13"/>
      <c r="H410" s="13"/>
      <c r="I410" s="13"/>
      <c r="J410" s="13"/>
      <c r="K410" s="13"/>
      <c r="L410" s="14"/>
      <c r="M410" s="147"/>
      <c r="N410" s="148"/>
      <c r="O410" s="41"/>
      <c r="P410" s="41"/>
      <c r="Q410" s="41"/>
      <c r="R410" s="41"/>
      <c r="S410" s="41"/>
      <c r="T410" s="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" t="s">
        <v>129</v>
      </c>
      <c r="AU410" s="2" t="s">
        <v>84</v>
      </c>
    </row>
    <row r="411" spans="1:65" s="149" customFormat="1">
      <c r="B411" s="150"/>
      <c r="D411" s="145" t="s">
        <v>131</v>
      </c>
      <c r="E411" s="151"/>
      <c r="F411" s="152" t="s">
        <v>84</v>
      </c>
      <c r="H411" s="153">
        <v>2</v>
      </c>
      <c r="L411" s="150"/>
      <c r="M411" s="154"/>
      <c r="N411" s="155"/>
      <c r="O411" s="155"/>
      <c r="P411" s="155"/>
      <c r="Q411" s="155"/>
      <c r="R411" s="155"/>
      <c r="S411" s="155"/>
      <c r="T411" s="156"/>
      <c r="AT411" s="151" t="s">
        <v>131</v>
      </c>
      <c r="AU411" s="151" t="s">
        <v>84</v>
      </c>
      <c r="AV411" s="149" t="s">
        <v>84</v>
      </c>
      <c r="AW411" s="149" t="s">
        <v>32</v>
      </c>
      <c r="AX411" s="149" t="s">
        <v>18</v>
      </c>
      <c r="AY411" s="151" t="s">
        <v>119</v>
      </c>
    </row>
    <row r="412" spans="1:65" s="17" customFormat="1" ht="36">
      <c r="A412" s="13"/>
      <c r="B412" s="132"/>
      <c r="C412" s="133" t="s">
        <v>597</v>
      </c>
      <c r="D412" s="133" t="s">
        <v>122</v>
      </c>
      <c r="E412" s="134" t="s">
        <v>598</v>
      </c>
      <c r="F412" s="135" t="s">
        <v>599</v>
      </c>
      <c r="G412" s="136" t="s">
        <v>236</v>
      </c>
      <c r="H412" s="137">
        <v>4</v>
      </c>
      <c r="I412" s="138"/>
      <c r="J412" s="138">
        <f>ROUND(I412*H412,2)</f>
        <v>0</v>
      </c>
      <c r="K412" s="135" t="s">
        <v>126</v>
      </c>
      <c r="L412" s="14"/>
      <c r="M412" s="139"/>
      <c r="N412" s="140" t="s">
        <v>40</v>
      </c>
      <c r="O412" s="141">
        <v>0.24299999999999999</v>
      </c>
      <c r="P412" s="141">
        <f>O412*H412</f>
        <v>0.97199999999999998</v>
      </c>
      <c r="Q412" s="141">
        <v>1.5879999999999998E-2</v>
      </c>
      <c r="R412" s="141">
        <f>Q412*H412</f>
        <v>6.3519999999999993E-2</v>
      </c>
      <c r="S412" s="141">
        <v>0</v>
      </c>
      <c r="T412" s="142">
        <f>S412*H412</f>
        <v>0</v>
      </c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R412" s="143" t="s">
        <v>127</v>
      </c>
      <c r="AT412" s="143" t="s">
        <v>122</v>
      </c>
      <c r="AU412" s="143" t="s">
        <v>84</v>
      </c>
      <c r="AY412" s="2" t="s">
        <v>119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2" t="s">
        <v>18</v>
      </c>
      <c r="BK412" s="144">
        <f>ROUND(I412*H412,2)</f>
        <v>0</v>
      </c>
      <c r="BL412" s="2" t="s">
        <v>127</v>
      </c>
      <c r="BM412" s="143" t="s">
        <v>600</v>
      </c>
    </row>
    <row r="413" spans="1:65" ht="27">
      <c r="A413" s="13"/>
      <c r="B413" s="14"/>
      <c r="C413" s="13"/>
      <c r="D413" s="145" t="s">
        <v>129</v>
      </c>
      <c r="E413" s="13"/>
      <c r="F413" s="146" t="s">
        <v>601</v>
      </c>
      <c r="G413" s="13"/>
      <c r="H413" s="13"/>
      <c r="I413" s="13"/>
      <c r="J413" s="13"/>
      <c r="K413" s="13"/>
      <c r="L413" s="14"/>
      <c r="M413" s="147"/>
      <c r="N413" s="148"/>
      <c r="O413" s="41"/>
      <c r="P413" s="41"/>
      <c r="Q413" s="41"/>
      <c r="R413" s="41"/>
      <c r="S413" s="41"/>
      <c r="T413" s="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" t="s">
        <v>129</v>
      </c>
      <c r="AU413" s="2" t="s">
        <v>84</v>
      </c>
    </row>
    <row r="414" spans="1:65" s="149" customFormat="1">
      <c r="B414" s="150"/>
      <c r="D414" s="145" t="s">
        <v>131</v>
      </c>
      <c r="E414" s="151"/>
      <c r="F414" s="152" t="s">
        <v>144</v>
      </c>
      <c r="H414" s="153">
        <v>4</v>
      </c>
      <c r="L414" s="150"/>
      <c r="M414" s="154"/>
      <c r="N414" s="155"/>
      <c r="O414" s="155"/>
      <c r="P414" s="155"/>
      <c r="Q414" s="155"/>
      <c r="R414" s="155"/>
      <c r="S414" s="155"/>
      <c r="T414" s="156"/>
      <c r="AT414" s="151" t="s">
        <v>131</v>
      </c>
      <c r="AU414" s="151" t="s">
        <v>84</v>
      </c>
      <c r="AV414" s="149" t="s">
        <v>84</v>
      </c>
      <c r="AW414" s="149" t="s">
        <v>32</v>
      </c>
      <c r="AX414" s="149" t="s">
        <v>18</v>
      </c>
      <c r="AY414" s="151" t="s">
        <v>119</v>
      </c>
    </row>
    <row r="415" spans="1:65" s="17" customFormat="1" ht="36">
      <c r="A415" s="13"/>
      <c r="B415" s="132"/>
      <c r="C415" s="133" t="s">
        <v>602</v>
      </c>
      <c r="D415" s="133" t="s">
        <v>122</v>
      </c>
      <c r="E415" s="134" t="s">
        <v>603</v>
      </c>
      <c r="F415" s="135" t="s">
        <v>604</v>
      </c>
      <c r="G415" s="136" t="s">
        <v>236</v>
      </c>
      <c r="H415" s="137">
        <v>2</v>
      </c>
      <c r="I415" s="138"/>
      <c r="J415" s="138">
        <f>ROUND(I415*H415,2)</f>
        <v>0</v>
      </c>
      <c r="K415" s="135" t="s">
        <v>126</v>
      </c>
      <c r="L415" s="14"/>
      <c r="M415" s="139"/>
      <c r="N415" s="140" t="s">
        <v>40</v>
      </c>
      <c r="O415" s="141">
        <v>0.248</v>
      </c>
      <c r="P415" s="141">
        <f>O415*H415</f>
        <v>0.496</v>
      </c>
      <c r="Q415" s="141">
        <v>1.7590000000000001E-2</v>
      </c>
      <c r="R415" s="141">
        <f>Q415*H415</f>
        <v>3.5180000000000003E-2</v>
      </c>
      <c r="S415" s="141">
        <v>0</v>
      </c>
      <c r="T415" s="142">
        <f>S415*H415</f>
        <v>0</v>
      </c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R415" s="143" t="s">
        <v>127</v>
      </c>
      <c r="AT415" s="143" t="s">
        <v>122</v>
      </c>
      <c r="AU415" s="143" t="s">
        <v>84</v>
      </c>
      <c r="AY415" s="2" t="s">
        <v>119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2" t="s">
        <v>18</v>
      </c>
      <c r="BK415" s="144">
        <f>ROUND(I415*H415,2)</f>
        <v>0</v>
      </c>
      <c r="BL415" s="2" t="s">
        <v>127</v>
      </c>
      <c r="BM415" s="143" t="s">
        <v>605</v>
      </c>
    </row>
    <row r="416" spans="1:65" ht="27">
      <c r="A416" s="13"/>
      <c r="B416" s="14"/>
      <c r="C416" s="13"/>
      <c r="D416" s="145" t="s">
        <v>129</v>
      </c>
      <c r="E416" s="13"/>
      <c r="F416" s="146" t="s">
        <v>606</v>
      </c>
      <c r="G416" s="13"/>
      <c r="H416" s="13"/>
      <c r="I416" s="13"/>
      <c r="J416" s="13"/>
      <c r="K416" s="13"/>
      <c r="L416" s="14"/>
      <c r="M416" s="147"/>
      <c r="N416" s="148"/>
      <c r="O416" s="41"/>
      <c r="P416" s="41"/>
      <c r="Q416" s="41"/>
      <c r="R416" s="41"/>
      <c r="S416" s="41"/>
      <c r="T416" s="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" t="s">
        <v>129</v>
      </c>
      <c r="AU416" s="2" t="s">
        <v>84</v>
      </c>
    </row>
    <row r="417" spans="1:65" s="149" customFormat="1">
      <c r="B417" s="150"/>
      <c r="D417" s="145" t="s">
        <v>131</v>
      </c>
      <c r="E417" s="151"/>
      <c r="F417" s="152" t="s">
        <v>84</v>
      </c>
      <c r="H417" s="153">
        <v>2</v>
      </c>
      <c r="L417" s="150"/>
      <c r="M417" s="154"/>
      <c r="N417" s="155"/>
      <c r="O417" s="155"/>
      <c r="P417" s="155"/>
      <c r="Q417" s="155"/>
      <c r="R417" s="155"/>
      <c r="S417" s="155"/>
      <c r="T417" s="156"/>
      <c r="AT417" s="151" t="s">
        <v>131</v>
      </c>
      <c r="AU417" s="151" t="s">
        <v>84</v>
      </c>
      <c r="AV417" s="149" t="s">
        <v>84</v>
      </c>
      <c r="AW417" s="149" t="s">
        <v>32</v>
      </c>
      <c r="AX417" s="149" t="s">
        <v>18</v>
      </c>
      <c r="AY417" s="151" t="s">
        <v>119</v>
      </c>
    </row>
    <row r="418" spans="1:65" s="17" customFormat="1" ht="36">
      <c r="A418" s="13"/>
      <c r="B418" s="132"/>
      <c r="C418" s="133" t="s">
        <v>607</v>
      </c>
      <c r="D418" s="133" t="s">
        <v>122</v>
      </c>
      <c r="E418" s="134" t="s">
        <v>608</v>
      </c>
      <c r="F418" s="135" t="s">
        <v>609</v>
      </c>
      <c r="G418" s="136" t="s">
        <v>236</v>
      </c>
      <c r="H418" s="137">
        <v>2</v>
      </c>
      <c r="I418" s="138"/>
      <c r="J418" s="138">
        <f>ROUND(I418*H418,2)</f>
        <v>0</v>
      </c>
      <c r="K418" s="135" t="s">
        <v>126</v>
      </c>
      <c r="L418" s="14"/>
      <c r="M418" s="139"/>
      <c r="N418" s="140" t="s">
        <v>40</v>
      </c>
      <c r="O418" s="141">
        <v>0.27400000000000002</v>
      </c>
      <c r="P418" s="141">
        <f>O418*H418</f>
        <v>0.54800000000000004</v>
      </c>
      <c r="Q418" s="141">
        <v>2.614E-2</v>
      </c>
      <c r="R418" s="141">
        <f>Q418*H418</f>
        <v>5.228E-2</v>
      </c>
      <c r="S418" s="141">
        <v>0</v>
      </c>
      <c r="T418" s="142">
        <f>S418*H418</f>
        <v>0</v>
      </c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R418" s="143" t="s">
        <v>127</v>
      </c>
      <c r="AT418" s="143" t="s">
        <v>122</v>
      </c>
      <c r="AU418" s="143" t="s">
        <v>84</v>
      </c>
      <c r="AY418" s="2" t="s">
        <v>119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2" t="s">
        <v>18</v>
      </c>
      <c r="BK418" s="144">
        <f>ROUND(I418*H418,2)</f>
        <v>0</v>
      </c>
      <c r="BL418" s="2" t="s">
        <v>127</v>
      </c>
      <c r="BM418" s="143" t="s">
        <v>610</v>
      </c>
    </row>
    <row r="419" spans="1:65" ht="27">
      <c r="A419" s="13"/>
      <c r="B419" s="14"/>
      <c r="C419" s="13"/>
      <c r="D419" s="145" t="s">
        <v>129</v>
      </c>
      <c r="E419" s="13"/>
      <c r="F419" s="146" t="s">
        <v>611</v>
      </c>
      <c r="G419" s="13"/>
      <c r="H419" s="13"/>
      <c r="I419" s="13"/>
      <c r="J419" s="13"/>
      <c r="K419" s="13"/>
      <c r="L419" s="14"/>
      <c r="M419" s="147"/>
      <c r="N419" s="148"/>
      <c r="O419" s="41"/>
      <c r="P419" s="41"/>
      <c r="Q419" s="41"/>
      <c r="R419" s="41"/>
      <c r="S419" s="41"/>
      <c r="T419" s="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" t="s">
        <v>129</v>
      </c>
      <c r="AU419" s="2" t="s">
        <v>84</v>
      </c>
    </row>
    <row r="420" spans="1:65" s="149" customFormat="1">
      <c r="B420" s="150"/>
      <c r="D420" s="145" t="s">
        <v>131</v>
      </c>
      <c r="E420" s="151"/>
      <c r="F420" s="152" t="s">
        <v>84</v>
      </c>
      <c r="H420" s="153">
        <v>2</v>
      </c>
      <c r="L420" s="150"/>
      <c r="M420" s="154"/>
      <c r="N420" s="155"/>
      <c r="O420" s="155"/>
      <c r="P420" s="155"/>
      <c r="Q420" s="155"/>
      <c r="R420" s="155"/>
      <c r="S420" s="155"/>
      <c r="T420" s="156"/>
      <c r="AT420" s="151" t="s">
        <v>131</v>
      </c>
      <c r="AU420" s="151" t="s">
        <v>84</v>
      </c>
      <c r="AV420" s="149" t="s">
        <v>84</v>
      </c>
      <c r="AW420" s="149" t="s">
        <v>32</v>
      </c>
      <c r="AX420" s="149" t="s">
        <v>18</v>
      </c>
      <c r="AY420" s="151" t="s">
        <v>119</v>
      </c>
    </row>
    <row r="421" spans="1:65" s="17" customFormat="1" ht="36">
      <c r="A421" s="13"/>
      <c r="B421" s="132"/>
      <c r="C421" s="133" t="s">
        <v>24</v>
      </c>
      <c r="D421" s="133" t="s">
        <v>122</v>
      </c>
      <c r="E421" s="134" t="s">
        <v>612</v>
      </c>
      <c r="F421" s="135" t="s">
        <v>613</v>
      </c>
      <c r="G421" s="136" t="s">
        <v>236</v>
      </c>
      <c r="H421" s="137">
        <v>2</v>
      </c>
      <c r="I421" s="138"/>
      <c r="J421" s="138">
        <f>ROUND(I421*H421,2)</f>
        <v>0</v>
      </c>
      <c r="K421" s="135" t="s">
        <v>126</v>
      </c>
      <c r="L421" s="14"/>
      <c r="M421" s="139"/>
      <c r="N421" s="140" t="s">
        <v>40</v>
      </c>
      <c r="O421" s="141">
        <v>0.28100000000000003</v>
      </c>
      <c r="P421" s="141">
        <f>O421*H421</f>
        <v>0.56200000000000006</v>
      </c>
      <c r="Q421" s="141">
        <v>2.87E-2</v>
      </c>
      <c r="R421" s="141">
        <f>Q421*H421</f>
        <v>5.74E-2</v>
      </c>
      <c r="S421" s="141">
        <v>0</v>
      </c>
      <c r="T421" s="142">
        <f>S421*H421</f>
        <v>0</v>
      </c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R421" s="143" t="s">
        <v>127</v>
      </c>
      <c r="AT421" s="143" t="s">
        <v>122</v>
      </c>
      <c r="AU421" s="143" t="s">
        <v>84</v>
      </c>
      <c r="AY421" s="2" t="s">
        <v>119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2" t="s">
        <v>18</v>
      </c>
      <c r="BK421" s="144">
        <f>ROUND(I421*H421,2)</f>
        <v>0</v>
      </c>
      <c r="BL421" s="2" t="s">
        <v>127</v>
      </c>
      <c r="BM421" s="143" t="s">
        <v>614</v>
      </c>
    </row>
    <row r="422" spans="1:65" ht="27">
      <c r="A422" s="13"/>
      <c r="B422" s="14"/>
      <c r="C422" s="13"/>
      <c r="D422" s="145" t="s">
        <v>129</v>
      </c>
      <c r="E422" s="13"/>
      <c r="F422" s="146" t="s">
        <v>615</v>
      </c>
      <c r="G422" s="13"/>
      <c r="H422" s="13"/>
      <c r="I422" s="13"/>
      <c r="J422" s="13"/>
      <c r="K422" s="13"/>
      <c r="L422" s="14"/>
      <c r="M422" s="147"/>
      <c r="N422" s="148"/>
      <c r="O422" s="41"/>
      <c r="P422" s="41"/>
      <c r="Q422" s="41"/>
      <c r="R422" s="41"/>
      <c r="S422" s="41"/>
      <c r="T422" s="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" t="s">
        <v>129</v>
      </c>
      <c r="AU422" s="2" t="s">
        <v>84</v>
      </c>
    </row>
    <row r="423" spans="1:65" s="149" customFormat="1">
      <c r="B423" s="150"/>
      <c r="D423" s="145" t="s">
        <v>131</v>
      </c>
      <c r="E423" s="151"/>
      <c r="F423" s="152" t="s">
        <v>84</v>
      </c>
      <c r="H423" s="153">
        <v>2</v>
      </c>
      <c r="L423" s="150"/>
      <c r="M423" s="154"/>
      <c r="N423" s="155"/>
      <c r="O423" s="155"/>
      <c r="P423" s="155"/>
      <c r="Q423" s="155"/>
      <c r="R423" s="155"/>
      <c r="S423" s="155"/>
      <c r="T423" s="156"/>
      <c r="AT423" s="151" t="s">
        <v>131</v>
      </c>
      <c r="AU423" s="151" t="s">
        <v>84</v>
      </c>
      <c r="AV423" s="149" t="s">
        <v>84</v>
      </c>
      <c r="AW423" s="149" t="s">
        <v>32</v>
      </c>
      <c r="AX423" s="149" t="s">
        <v>18</v>
      </c>
      <c r="AY423" s="151" t="s">
        <v>119</v>
      </c>
    </row>
    <row r="424" spans="1:65" s="17" customFormat="1" ht="36">
      <c r="A424" s="13"/>
      <c r="B424" s="132"/>
      <c r="C424" s="133" t="s">
        <v>616</v>
      </c>
      <c r="D424" s="133" t="s">
        <v>122</v>
      </c>
      <c r="E424" s="134" t="s">
        <v>617</v>
      </c>
      <c r="F424" s="135" t="s">
        <v>618</v>
      </c>
      <c r="G424" s="136" t="s">
        <v>236</v>
      </c>
      <c r="H424" s="137">
        <v>1</v>
      </c>
      <c r="I424" s="138"/>
      <c r="J424" s="138">
        <f>ROUND(I424*H424,2)</f>
        <v>0</v>
      </c>
      <c r="K424" s="135" t="s">
        <v>126</v>
      </c>
      <c r="L424" s="14"/>
      <c r="M424" s="139"/>
      <c r="N424" s="140" t="s">
        <v>40</v>
      </c>
      <c r="O424" s="141">
        <v>0.313</v>
      </c>
      <c r="P424" s="141">
        <f>O424*H424</f>
        <v>0.313</v>
      </c>
      <c r="Q424" s="141">
        <v>3.9300000000000002E-2</v>
      </c>
      <c r="R424" s="141">
        <f>Q424*H424</f>
        <v>3.9300000000000002E-2</v>
      </c>
      <c r="S424" s="141">
        <v>0</v>
      </c>
      <c r="T424" s="142">
        <f>S424*H424</f>
        <v>0</v>
      </c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R424" s="143" t="s">
        <v>127</v>
      </c>
      <c r="AT424" s="143" t="s">
        <v>122</v>
      </c>
      <c r="AU424" s="143" t="s">
        <v>84</v>
      </c>
      <c r="AY424" s="2" t="s">
        <v>119</v>
      </c>
      <c r="BE424" s="144">
        <f>IF(N424="základní",J424,0)</f>
        <v>0</v>
      </c>
      <c r="BF424" s="144">
        <f>IF(N424="snížená",J424,0)</f>
        <v>0</v>
      </c>
      <c r="BG424" s="144">
        <f>IF(N424="zákl. přenesená",J424,0)</f>
        <v>0</v>
      </c>
      <c r="BH424" s="144">
        <f>IF(N424="sníž. přenesená",J424,0)</f>
        <v>0</v>
      </c>
      <c r="BI424" s="144">
        <f>IF(N424="nulová",J424,0)</f>
        <v>0</v>
      </c>
      <c r="BJ424" s="2" t="s">
        <v>18</v>
      </c>
      <c r="BK424" s="144">
        <f>ROUND(I424*H424,2)</f>
        <v>0</v>
      </c>
      <c r="BL424" s="2" t="s">
        <v>127</v>
      </c>
      <c r="BM424" s="143" t="s">
        <v>619</v>
      </c>
    </row>
    <row r="425" spans="1:65" ht="27">
      <c r="A425" s="13"/>
      <c r="B425" s="14"/>
      <c r="C425" s="13"/>
      <c r="D425" s="145" t="s">
        <v>129</v>
      </c>
      <c r="E425" s="13"/>
      <c r="F425" s="146" t="s">
        <v>620</v>
      </c>
      <c r="G425" s="13"/>
      <c r="H425" s="13"/>
      <c r="I425" s="13"/>
      <c r="J425" s="13"/>
      <c r="K425" s="13"/>
      <c r="L425" s="14"/>
      <c r="M425" s="147"/>
      <c r="N425" s="148"/>
      <c r="O425" s="41"/>
      <c r="P425" s="41"/>
      <c r="Q425" s="41"/>
      <c r="R425" s="41"/>
      <c r="S425" s="41"/>
      <c r="T425" s="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" t="s">
        <v>129</v>
      </c>
      <c r="AU425" s="2" t="s">
        <v>84</v>
      </c>
    </row>
    <row r="426" spans="1:65" s="149" customFormat="1">
      <c r="B426" s="150"/>
      <c r="D426" s="145" t="s">
        <v>131</v>
      </c>
      <c r="E426" s="151"/>
      <c r="F426" s="152" t="s">
        <v>18</v>
      </c>
      <c r="H426" s="153">
        <v>1</v>
      </c>
      <c r="L426" s="150"/>
      <c r="M426" s="154"/>
      <c r="N426" s="155"/>
      <c r="O426" s="155"/>
      <c r="P426" s="155"/>
      <c r="Q426" s="155"/>
      <c r="R426" s="155"/>
      <c r="S426" s="155"/>
      <c r="T426" s="156"/>
      <c r="AT426" s="151" t="s">
        <v>131</v>
      </c>
      <c r="AU426" s="151" t="s">
        <v>84</v>
      </c>
      <c r="AV426" s="149" t="s">
        <v>84</v>
      </c>
      <c r="AW426" s="149" t="s">
        <v>32</v>
      </c>
      <c r="AX426" s="149" t="s">
        <v>18</v>
      </c>
      <c r="AY426" s="151" t="s">
        <v>119</v>
      </c>
    </row>
    <row r="427" spans="1:65" s="17" customFormat="1" ht="36">
      <c r="A427" s="13"/>
      <c r="B427" s="132"/>
      <c r="C427" s="133" t="s">
        <v>621</v>
      </c>
      <c r="D427" s="133" t="s">
        <v>122</v>
      </c>
      <c r="E427" s="134" t="s">
        <v>622</v>
      </c>
      <c r="F427" s="135" t="s">
        <v>623</v>
      </c>
      <c r="G427" s="136" t="s">
        <v>236</v>
      </c>
      <c r="H427" s="137">
        <v>4</v>
      </c>
      <c r="I427" s="138"/>
      <c r="J427" s="138">
        <f>ROUND(I427*H427,2)</f>
        <v>0</v>
      </c>
      <c r="K427" s="135" t="s">
        <v>126</v>
      </c>
      <c r="L427" s="14"/>
      <c r="M427" s="139"/>
      <c r="N427" s="140" t="s">
        <v>40</v>
      </c>
      <c r="O427" s="141">
        <v>0.32900000000000001</v>
      </c>
      <c r="P427" s="141">
        <f>O427*H427</f>
        <v>1.3160000000000001</v>
      </c>
      <c r="Q427" s="141">
        <v>4.4600000000000001E-2</v>
      </c>
      <c r="R427" s="141">
        <f>Q427*H427</f>
        <v>0.1784</v>
      </c>
      <c r="S427" s="141">
        <v>0</v>
      </c>
      <c r="T427" s="142">
        <f>S427*H427</f>
        <v>0</v>
      </c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R427" s="143" t="s">
        <v>127</v>
      </c>
      <c r="AT427" s="143" t="s">
        <v>122</v>
      </c>
      <c r="AU427" s="143" t="s">
        <v>84</v>
      </c>
      <c r="AY427" s="2" t="s">
        <v>119</v>
      </c>
      <c r="BE427" s="144">
        <f>IF(N427="základní",J427,0)</f>
        <v>0</v>
      </c>
      <c r="BF427" s="144">
        <f>IF(N427="snížená",J427,0)</f>
        <v>0</v>
      </c>
      <c r="BG427" s="144">
        <f>IF(N427="zákl. přenesená",J427,0)</f>
        <v>0</v>
      </c>
      <c r="BH427" s="144">
        <f>IF(N427="sníž. přenesená",J427,0)</f>
        <v>0</v>
      </c>
      <c r="BI427" s="144">
        <f>IF(N427="nulová",J427,0)</f>
        <v>0</v>
      </c>
      <c r="BJ427" s="2" t="s">
        <v>18</v>
      </c>
      <c r="BK427" s="144">
        <f>ROUND(I427*H427,2)</f>
        <v>0</v>
      </c>
      <c r="BL427" s="2" t="s">
        <v>127</v>
      </c>
      <c r="BM427" s="143" t="s">
        <v>624</v>
      </c>
    </row>
    <row r="428" spans="1:65" ht="27">
      <c r="A428" s="13"/>
      <c r="B428" s="14"/>
      <c r="C428" s="13"/>
      <c r="D428" s="145" t="s">
        <v>129</v>
      </c>
      <c r="E428" s="13"/>
      <c r="F428" s="146" t="s">
        <v>625</v>
      </c>
      <c r="G428" s="13"/>
      <c r="H428" s="13"/>
      <c r="I428" s="13"/>
      <c r="J428" s="13"/>
      <c r="K428" s="13"/>
      <c r="L428" s="14"/>
      <c r="M428" s="147"/>
      <c r="N428" s="148"/>
      <c r="O428" s="41"/>
      <c r="P428" s="41"/>
      <c r="Q428" s="41"/>
      <c r="R428" s="41"/>
      <c r="S428" s="41"/>
      <c r="T428" s="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" t="s">
        <v>129</v>
      </c>
      <c r="AU428" s="2" t="s">
        <v>84</v>
      </c>
    </row>
    <row r="429" spans="1:65" s="149" customFormat="1">
      <c r="B429" s="150"/>
      <c r="D429" s="145" t="s">
        <v>131</v>
      </c>
      <c r="E429" s="151"/>
      <c r="F429" s="152" t="s">
        <v>144</v>
      </c>
      <c r="H429" s="153">
        <v>4</v>
      </c>
      <c r="L429" s="150"/>
      <c r="M429" s="154"/>
      <c r="N429" s="155"/>
      <c r="O429" s="155"/>
      <c r="P429" s="155"/>
      <c r="Q429" s="155"/>
      <c r="R429" s="155"/>
      <c r="S429" s="155"/>
      <c r="T429" s="156"/>
      <c r="AT429" s="151" t="s">
        <v>131</v>
      </c>
      <c r="AU429" s="151" t="s">
        <v>84</v>
      </c>
      <c r="AV429" s="149" t="s">
        <v>84</v>
      </c>
      <c r="AW429" s="149" t="s">
        <v>32</v>
      </c>
      <c r="AX429" s="149" t="s">
        <v>18</v>
      </c>
      <c r="AY429" s="151" t="s">
        <v>119</v>
      </c>
    </row>
    <row r="430" spans="1:65" s="17" customFormat="1" ht="36">
      <c r="A430" s="13"/>
      <c r="B430" s="132"/>
      <c r="C430" s="133" t="s">
        <v>626</v>
      </c>
      <c r="D430" s="133" t="s">
        <v>122</v>
      </c>
      <c r="E430" s="134" t="s">
        <v>627</v>
      </c>
      <c r="F430" s="135" t="s">
        <v>628</v>
      </c>
      <c r="G430" s="136" t="s">
        <v>236</v>
      </c>
      <c r="H430" s="137">
        <v>2</v>
      </c>
      <c r="I430" s="138"/>
      <c r="J430" s="138">
        <f>ROUND(I430*H430,2)</f>
        <v>0</v>
      </c>
      <c r="K430" s="135" t="s">
        <v>126</v>
      </c>
      <c r="L430" s="14"/>
      <c r="M430" s="139"/>
      <c r="N430" s="140" t="s">
        <v>40</v>
      </c>
      <c r="O430" s="141">
        <v>0.40699999999999997</v>
      </c>
      <c r="P430" s="141">
        <f>O430*H430</f>
        <v>0.81399999999999995</v>
      </c>
      <c r="Q430" s="141">
        <v>7.1609999999999993E-2</v>
      </c>
      <c r="R430" s="141">
        <f>Q430*H430</f>
        <v>0.14321999999999999</v>
      </c>
      <c r="S430" s="141">
        <v>0</v>
      </c>
      <c r="T430" s="142">
        <f>S430*H430</f>
        <v>0</v>
      </c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R430" s="143" t="s">
        <v>127</v>
      </c>
      <c r="AT430" s="143" t="s">
        <v>122</v>
      </c>
      <c r="AU430" s="143" t="s">
        <v>84</v>
      </c>
      <c r="AY430" s="2" t="s">
        <v>119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2" t="s">
        <v>18</v>
      </c>
      <c r="BK430" s="144">
        <f>ROUND(I430*H430,2)</f>
        <v>0</v>
      </c>
      <c r="BL430" s="2" t="s">
        <v>127</v>
      </c>
      <c r="BM430" s="143" t="s">
        <v>629</v>
      </c>
    </row>
    <row r="431" spans="1:65" ht="27">
      <c r="A431" s="13"/>
      <c r="B431" s="14"/>
      <c r="C431" s="13"/>
      <c r="D431" s="145" t="s">
        <v>129</v>
      </c>
      <c r="E431" s="13"/>
      <c r="F431" s="146" t="s">
        <v>630</v>
      </c>
      <c r="G431" s="13"/>
      <c r="H431" s="13"/>
      <c r="I431" s="13"/>
      <c r="J431" s="13"/>
      <c r="K431" s="13"/>
      <c r="L431" s="14"/>
      <c r="M431" s="147"/>
      <c r="N431" s="148"/>
      <c r="O431" s="41"/>
      <c r="P431" s="41"/>
      <c r="Q431" s="41"/>
      <c r="R431" s="41"/>
      <c r="S431" s="41"/>
      <c r="T431" s="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" t="s">
        <v>129</v>
      </c>
      <c r="AU431" s="2" t="s">
        <v>84</v>
      </c>
    </row>
    <row r="432" spans="1:65" s="149" customFormat="1">
      <c r="B432" s="150"/>
      <c r="D432" s="145" t="s">
        <v>131</v>
      </c>
      <c r="E432" s="151"/>
      <c r="F432" s="152" t="s">
        <v>84</v>
      </c>
      <c r="H432" s="153">
        <v>2</v>
      </c>
      <c r="L432" s="150"/>
      <c r="M432" s="154"/>
      <c r="N432" s="155"/>
      <c r="O432" s="155"/>
      <c r="P432" s="155"/>
      <c r="Q432" s="155"/>
      <c r="R432" s="155"/>
      <c r="S432" s="155"/>
      <c r="T432" s="156"/>
      <c r="AT432" s="151" t="s">
        <v>131</v>
      </c>
      <c r="AU432" s="151" t="s">
        <v>84</v>
      </c>
      <c r="AV432" s="149" t="s">
        <v>84</v>
      </c>
      <c r="AW432" s="149" t="s">
        <v>32</v>
      </c>
      <c r="AX432" s="149" t="s">
        <v>18</v>
      </c>
      <c r="AY432" s="151" t="s">
        <v>119</v>
      </c>
    </row>
    <row r="433" spans="1:65" s="17" customFormat="1" ht="24">
      <c r="A433" s="13"/>
      <c r="B433" s="132"/>
      <c r="C433" s="133" t="s">
        <v>631</v>
      </c>
      <c r="D433" s="133" t="s">
        <v>122</v>
      </c>
      <c r="E433" s="134" t="s">
        <v>632</v>
      </c>
      <c r="F433" s="135" t="s">
        <v>633</v>
      </c>
      <c r="G433" s="136" t="s">
        <v>207</v>
      </c>
      <c r="H433" s="137">
        <v>0.81299999999999994</v>
      </c>
      <c r="I433" s="138"/>
      <c r="J433" s="138">
        <f>ROUND(I433*H433,2)</f>
        <v>0</v>
      </c>
      <c r="K433" s="135" t="s">
        <v>126</v>
      </c>
      <c r="L433" s="14"/>
      <c r="M433" s="139"/>
      <c r="N433" s="140" t="s">
        <v>40</v>
      </c>
      <c r="O433" s="141">
        <v>2.71</v>
      </c>
      <c r="P433" s="141">
        <f>O433*H433</f>
        <v>2.20323</v>
      </c>
      <c r="Q433" s="141">
        <v>0</v>
      </c>
      <c r="R433" s="141">
        <f>Q433*H433</f>
        <v>0</v>
      </c>
      <c r="S433" s="141">
        <v>0</v>
      </c>
      <c r="T433" s="142">
        <f>S433*H433</f>
        <v>0</v>
      </c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R433" s="143" t="s">
        <v>127</v>
      </c>
      <c r="AT433" s="143" t="s">
        <v>122</v>
      </c>
      <c r="AU433" s="143" t="s">
        <v>84</v>
      </c>
      <c r="AY433" s="2" t="s">
        <v>119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2" t="s">
        <v>18</v>
      </c>
      <c r="BK433" s="144">
        <f>ROUND(I433*H433,2)</f>
        <v>0</v>
      </c>
      <c r="BL433" s="2" t="s">
        <v>127</v>
      </c>
      <c r="BM433" s="143" t="s">
        <v>634</v>
      </c>
    </row>
    <row r="434" spans="1:65" ht="27">
      <c r="A434" s="13"/>
      <c r="B434" s="14"/>
      <c r="C434" s="13"/>
      <c r="D434" s="145" t="s">
        <v>129</v>
      </c>
      <c r="E434" s="13"/>
      <c r="F434" s="146" t="s">
        <v>635</v>
      </c>
      <c r="G434" s="13"/>
      <c r="H434" s="13"/>
      <c r="I434" s="13"/>
      <c r="J434" s="13"/>
      <c r="K434" s="13"/>
      <c r="L434" s="14"/>
      <c r="M434" s="147"/>
      <c r="N434" s="148"/>
      <c r="O434" s="41"/>
      <c r="P434" s="41"/>
      <c r="Q434" s="41"/>
      <c r="R434" s="41"/>
      <c r="S434" s="41"/>
      <c r="T434" s="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" t="s">
        <v>129</v>
      </c>
      <c r="AU434" s="2" t="s">
        <v>84</v>
      </c>
    </row>
    <row r="435" spans="1:65" ht="24">
      <c r="A435" s="13"/>
      <c r="B435" s="132"/>
      <c r="C435" s="133" t="s">
        <v>636</v>
      </c>
      <c r="D435" s="133" t="s">
        <v>122</v>
      </c>
      <c r="E435" s="134" t="s">
        <v>637</v>
      </c>
      <c r="F435" s="135" t="s">
        <v>638</v>
      </c>
      <c r="G435" s="136" t="s">
        <v>207</v>
      </c>
      <c r="H435" s="137">
        <v>0.81299999999999994</v>
      </c>
      <c r="I435" s="138"/>
      <c r="J435" s="138">
        <f>ROUND(I435*H435,2)</f>
        <v>0</v>
      </c>
      <c r="K435" s="135" t="s">
        <v>126</v>
      </c>
      <c r="L435" s="14"/>
      <c r="M435" s="139"/>
      <c r="N435" s="140" t="s">
        <v>40</v>
      </c>
      <c r="O435" s="141">
        <v>1.39</v>
      </c>
      <c r="P435" s="141">
        <f>O435*H435</f>
        <v>1.1300699999999999</v>
      </c>
      <c r="Q435" s="141">
        <v>0</v>
      </c>
      <c r="R435" s="141">
        <f>Q435*H435</f>
        <v>0</v>
      </c>
      <c r="S435" s="141">
        <v>0</v>
      </c>
      <c r="T435" s="142">
        <f>S435*H435</f>
        <v>0</v>
      </c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R435" s="143" t="s">
        <v>127</v>
      </c>
      <c r="AT435" s="143" t="s">
        <v>122</v>
      </c>
      <c r="AU435" s="143" t="s">
        <v>84</v>
      </c>
      <c r="AY435" s="2" t="s">
        <v>119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2" t="s">
        <v>18</v>
      </c>
      <c r="BK435" s="144">
        <f>ROUND(I435*H435,2)</f>
        <v>0</v>
      </c>
      <c r="BL435" s="2" t="s">
        <v>127</v>
      </c>
      <c r="BM435" s="143" t="s">
        <v>639</v>
      </c>
    </row>
    <row r="436" spans="1:65" ht="27">
      <c r="A436" s="13"/>
      <c r="B436" s="14"/>
      <c r="C436" s="13"/>
      <c r="D436" s="145" t="s">
        <v>129</v>
      </c>
      <c r="E436" s="13"/>
      <c r="F436" s="146" t="s">
        <v>640</v>
      </c>
      <c r="G436" s="13"/>
      <c r="H436" s="13"/>
      <c r="I436" s="13"/>
      <c r="J436" s="13"/>
      <c r="K436" s="13"/>
      <c r="L436" s="14"/>
      <c r="M436" s="147"/>
      <c r="N436" s="148"/>
      <c r="O436" s="41"/>
      <c r="P436" s="41"/>
      <c r="Q436" s="41"/>
      <c r="R436" s="41"/>
      <c r="S436" s="41"/>
      <c r="T436" s="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" t="s">
        <v>129</v>
      </c>
      <c r="AU436" s="2" t="s">
        <v>84</v>
      </c>
    </row>
    <row r="437" spans="1:65" s="119" customFormat="1" ht="12.75">
      <c r="B437" s="120"/>
      <c r="D437" s="121" t="s">
        <v>74</v>
      </c>
      <c r="E437" s="130" t="s">
        <v>641</v>
      </c>
      <c r="F437" s="130" t="s">
        <v>642</v>
      </c>
      <c r="J437" s="131">
        <f>BK437</f>
        <v>0</v>
      </c>
      <c r="L437" s="120"/>
      <c r="M437" s="124"/>
      <c r="N437" s="125"/>
      <c r="O437" s="125"/>
      <c r="P437" s="126">
        <f>SUM(P438:P449)</f>
        <v>5.5750000000000002</v>
      </c>
      <c r="Q437" s="125"/>
      <c r="R437" s="126">
        <f>SUM(R438:R449)</f>
        <v>3.2200000000000002E-3</v>
      </c>
      <c r="S437" s="125"/>
      <c r="T437" s="127">
        <f>SUM(T438:T449)</f>
        <v>0</v>
      </c>
      <c r="AR437" s="121" t="s">
        <v>84</v>
      </c>
      <c r="AT437" s="128" t="s">
        <v>74</v>
      </c>
      <c r="AU437" s="128" t="s">
        <v>18</v>
      </c>
      <c r="AY437" s="121" t="s">
        <v>119</v>
      </c>
      <c r="BK437" s="129">
        <f>SUM(BK438:BK449)</f>
        <v>0</v>
      </c>
    </row>
    <row r="438" spans="1:65" s="17" customFormat="1" ht="12">
      <c r="A438" s="13"/>
      <c r="B438" s="132"/>
      <c r="C438" s="133" t="s">
        <v>643</v>
      </c>
      <c r="D438" s="133" t="s">
        <v>122</v>
      </c>
      <c r="E438" s="134" t="s">
        <v>644</v>
      </c>
      <c r="F438" s="135" t="s">
        <v>645</v>
      </c>
      <c r="G438" s="136" t="s">
        <v>140</v>
      </c>
      <c r="H438" s="137">
        <v>5</v>
      </c>
      <c r="I438" s="138"/>
      <c r="J438" s="138">
        <f>ROUND(I438*H438,2)</f>
        <v>0</v>
      </c>
      <c r="K438" s="135" t="s">
        <v>126</v>
      </c>
      <c r="L438" s="14"/>
      <c r="M438" s="139"/>
      <c r="N438" s="140" t="s">
        <v>40</v>
      </c>
      <c r="O438" s="141">
        <v>1.0999999999999999E-2</v>
      </c>
      <c r="P438" s="141">
        <f>O438*H438</f>
        <v>5.4999999999999993E-2</v>
      </c>
      <c r="Q438" s="141">
        <v>1.0000000000000001E-5</v>
      </c>
      <c r="R438" s="141">
        <f>Q438*H438</f>
        <v>5.0000000000000002E-5</v>
      </c>
      <c r="S438" s="141">
        <v>0</v>
      </c>
      <c r="T438" s="142">
        <f>S438*H438</f>
        <v>0</v>
      </c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R438" s="143" t="s">
        <v>127</v>
      </c>
      <c r="AT438" s="143" t="s">
        <v>122</v>
      </c>
      <c r="AU438" s="143" t="s">
        <v>84</v>
      </c>
      <c r="AY438" s="2" t="s">
        <v>119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2" t="s">
        <v>18</v>
      </c>
      <c r="BK438" s="144">
        <f>ROUND(I438*H438,2)</f>
        <v>0</v>
      </c>
      <c r="BL438" s="2" t="s">
        <v>127</v>
      </c>
      <c r="BM438" s="143" t="s">
        <v>646</v>
      </c>
    </row>
    <row r="439" spans="1:65" ht="27">
      <c r="A439" s="13"/>
      <c r="B439" s="14"/>
      <c r="C439" s="13"/>
      <c r="D439" s="145" t="s">
        <v>129</v>
      </c>
      <c r="E439" s="13"/>
      <c r="F439" s="146" t="s">
        <v>647</v>
      </c>
      <c r="G439" s="13"/>
      <c r="H439" s="13"/>
      <c r="I439" s="13"/>
      <c r="J439" s="13"/>
      <c r="K439" s="13"/>
      <c r="L439" s="14"/>
      <c r="M439" s="147"/>
      <c r="N439" s="148"/>
      <c r="O439" s="41"/>
      <c r="P439" s="41"/>
      <c r="Q439" s="41"/>
      <c r="R439" s="41"/>
      <c r="S439" s="41"/>
      <c r="T439" s="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" t="s">
        <v>129</v>
      </c>
      <c r="AU439" s="2" t="s">
        <v>84</v>
      </c>
    </row>
    <row r="440" spans="1:65" s="149" customFormat="1">
      <c r="B440" s="150"/>
      <c r="D440" s="145" t="s">
        <v>131</v>
      </c>
      <c r="E440" s="151"/>
      <c r="F440" s="152" t="s">
        <v>149</v>
      </c>
      <c r="H440" s="153">
        <v>5</v>
      </c>
      <c r="L440" s="150"/>
      <c r="M440" s="154"/>
      <c r="N440" s="155"/>
      <c r="O440" s="155"/>
      <c r="P440" s="155"/>
      <c r="Q440" s="155"/>
      <c r="R440" s="155"/>
      <c r="S440" s="155"/>
      <c r="T440" s="156"/>
      <c r="AT440" s="151" t="s">
        <v>131</v>
      </c>
      <c r="AU440" s="151" t="s">
        <v>84</v>
      </c>
      <c r="AV440" s="149" t="s">
        <v>84</v>
      </c>
      <c r="AW440" s="149" t="s">
        <v>32</v>
      </c>
      <c r="AX440" s="149" t="s">
        <v>18</v>
      </c>
      <c r="AY440" s="151" t="s">
        <v>119</v>
      </c>
    </row>
    <row r="441" spans="1:65" s="17" customFormat="1" ht="24">
      <c r="A441" s="13"/>
      <c r="B441" s="132"/>
      <c r="C441" s="133" t="s">
        <v>648</v>
      </c>
      <c r="D441" s="133" t="s">
        <v>122</v>
      </c>
      <c r="E441" s="134" t="s">
        <v>649</v>
      </c>
      <c r="F441" s="135" t="s">
        <v>650</v>
      </c>
      <c r="G441" s="136" t="s">
        <v>140</v>
      </c>
      <c r="H441" s="137">
        <v>76</v>
      </c>
      <c r="I441" s="138"/>
      <c r="J441" s="138">
        <f>ROUND(I441*H441,2)</f>
        <v>0</v>
      </c>
      <c r="K441" s="135" t="s">
        <v>126</v>
      </c>
      <c r="L441" s="14"/>
      <c r="M441" s="139"/>
      <c r="N441" s="140" t="s">
        <v>40</v>
      </c>
      <c r="O441" s="141">
        <v>0.01</v>
      </c>
      <c r="P441" s="141">
        <f>O441*H441</f>
        <v>0.76</v>
      </c>
      <c r="Q441" s="141">
        <v>1.0000000000000001E-5</v>
      </c>
      <c r="R441" s="141">
        <f>Q441*H441</f>
        <v>7.6000000000000004E-4</v>
      </c>
      <c r="S441" s="141">
        <v>0</v>
      </c>
      <c r="T441" s="142">
        <f>S441*H441</f>
        <v>0</v>
      </c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R441" s="143" t="s">
        <v>127</v>
      </c>
      <c r="AT441" s="143" t="s">
        <v>122</v>
      </c>
      <c r="AU441" s="143" t="s">
        <v>84</v>
      </c>
      <c r="AY441" s="2" t="s">
        <v>119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2" t="s">
        <v>18</v>
      </c>
      <c r="BK441" s="144">
        <f>ROUND(I441*H441,2)</f>
        <v>0</v>
      </c>
      <c r="BL441" s="2" t="s">
        <v>127</v>
      </c>
      <c r="BM441" s="143" t="s">
        <v>651</v>
      </c>
    </row>
    <row r="442" spans="1:65" ht="27">
      <c r="A442" s="13"/>
      <c r="B442" s="14"/>
      <c r="C442" s="13"/>
      <c r="D442" s="145" t="s">
        <v>129</v>
      </c>
      <c r="E442" s="13"/>
      <c r="F442" s="146" t="s">
        <v>652</v>
      </c>
      <c r="G442" s="13"/>
      <c r="H442" s="13"/>
      <c r="I442" s="13"/>
      <c r="J442" s="13"/>
      <c r="K442" s="13"/>
      <c r="L442" s="14"/>
      <c r="M442" s="147"/>
      <c r="N442" s="148"/>
      <c r="O442" s="41"/>
      <c r="P442" s="41"/>
      <c r="Q442" s="41"/>
      <c r="R442" s="41"/>
      <c r="S442" s="41"/>
      <c r="T442" s="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" t="s">
        <v>129</v>
      </c>
      <c r="AU442" s="2" t="s">
        <v>84</v>
      </c>
    </row>
    <row r="443" spans="1:65" s="149" customFormat="1">
      <c r="B443" s="150"/>
      <c r="D443" s="145" t="s">
        <v>131</v>
      </c>
      <c r="E443" s="151"/>
      <c r="F443" s="152" t="s">
        <v>494</v>
      </c>
      <c r="H443" s="153">
        <v>76</v>
      </c>
      <c r="L443" s="150"/>
      <c r="M443" s="154"/>
      <c r="N443" s="155"/>
      <c r="O443" s="155"/>
      <c r="P443" s="155"/>
      <c r="Q443" s="155"/>
      <c r="R443" s="155"/>
      <c r="S443" s="155"/>
      <c r="T443" s="156"/>
      <c r="AT443" s="151" t="s">
        <v>131</v>
      </c>
      <c r="AU443" s="151" t="s">
        <v>84</v>
      </c>
      <c r="AV443" s="149" t="s">
        <v>84</v>
      </c>
      <c r="AW443" s="149" t="s">
        <v>32</v>
      </c>
      <c r="AX443" s="149" t="s">
        <v>18</v>
      </c>
      <c r="AY443" s="151" t="s">
        <v>119</v>
      </c>
    </row>
    <row r="444" spans="1:65" s="17" customFormat="1" ht="24">
      <c r="A444" s="13"/>
      <c r="B444" s="132"/>
      <c r="C444" s="133" t="s">
        <v>653</v>
      </c>
      <c r="D444" s="133" t="s">
        <v>122</v>
      </c>
      <c r="E444" s="134" t="s">
        <v>654</v>
      </c>
      <c r="F444" s="135" t="s">
        <v>655</v>
      </c>
      <c r="G444" s="136" t="s">
        <v>140</v>
      </c>
      <c r="H444" s="137">
        <v>5</v>
      </c>
      <c r="I444" s="138"/>
      <c r="J444" s="138">
        <f>ROUND(I444*H444,2)</f>
        <v>0</v>
      </c>
      <c r="K444" s="135" t="s">
        <v>126</v>
      </c>
      <c r="L444" s="14"/>
      <c r="M444" s="139"/>
      <c r="N444" s="140" t="s">
        <v>40</v>
      </c>
      <c r="O444" s="141">
        <v>2.8000000000000001E-2</v>
      </c>
      <c r="P444" s="141">
        <f>O444*H444</f>
        <v>0.14000000000000001</v>
      </c>
      <c r="Q444" s="141">
        <v>2.0000000000000002E-5</v>
      </c>
      <c r="R444" s="141">
        <f>Q444*H444</f>
        <v>1E-4</v>
      </c>
      <c r="S444" s="141">
        <v>0</v>
      </c>
      <c r="T444" s="142">
        <f>S444*H444</f>
        <v>0</v>
      </c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R444" s="143" t="s">
        <v>127</v>
      </c>
      <c r="AT444" s="143" t="s">
        <v>122</v>
      </c>
      <c r="AU444" s="143" t="s">
        <v>84</v>
      </c>
      <c r="AY444" s="2" t="s">
        <v>119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2" t="s">
        <v>18</v>
      </c>
      <c r="BK444" s="144">
        <f>ROUND(I444*H444,2)</f>
        <v>0</v>
      </c>
      <c r="BL444" s="2" t="s">
        <v>127</v>
      </c>
      <c r="BM444" s="143" t="s">
        <v>656</v>
      </c>
    </row>
    <row r="445" spans="1:65" ht="18">
      <c r="A445" s="13"/>
      <c r="B445" s="14"/>
      <c r="C445" s="13"/>
      <c r="D445" s="145" t="s">
        <v>129</v>
      </c>
      <c r="E445" s="13"/>
      <c r="F445" s="146" t="s">
        <v>657</v>
      </c>
      <c r="G445" s="13"/>
      <c r="H445" s="13"/>
      <c r="I445" s="13"/>
      <c r="J445" s="13"/>
      <c r="K445" s="13"/>
      <c r="L445" s="14"/>
      <c r="M445" s="147"/>
      <c r="N445" s="148"/>
      <c r="O445" s="41"/>
      <c r="P445" s="41"/>
      <c r="Q445" s="41"/>
      <c r="R445" s="41"/>
      <c r="S445" s="41"/>
      <c r="T445" s="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" t="s">
        <v>129</v>
      </c>
      <c r="AU445" s="2" t="s">
        <v>84</v>
      </c>
    </row>
    <row r="446" spans="1:65" s="149" customFormat="1">
      <c r="B446" s="150"/>
      <c r="D446" s="145" t="s">
        <v>131</v>
      </c>
      <c r="E446" s="151"/>
      <c r="F446" s="152" t="s">
        <v>149</v>
      </c>
      <c r="H446" s="153">
        <v>5</v>
      </c>
      <c r="L446" s="150"/>
      <c r="M446" s="154"/>
      <c r="N446" s="155"/>
      <c r="O446" s="155"/>
      <c r="P446" s="155"/>
      <c r="Q446" s="155"/>
      <c r="R446" s="155"/>
      <c r="S446" s="155"/>
      <c r="T446" s="156"/>
      <c r="AT446" s="151" t="s">
        <v>131</v>
      </c>
      <c r="AU446" s="151" t="s">
        <v>84</v>
      </c>
      <c r="AV446" s="149" t="s">
        <v>84</v>
      </c>
      <c r="AW446" s="149" t="s">
        <v>32</v>
      </c>
      <c r="AX446" s="149" t="s">
        <v>18</v>
      </c>
      <c r="AY446" s="151" t="s">
        <v>119</v>
      </c>
    </row>
    <row r="447" spans="1:65" s="17" customFormat="1" ht="24">
      <c r="A447" s="13"/>
      <c r="B447" s="132"/>
      <c r="C447" s="133" t="s">
        <v>658</v>
      </c>
      <c r="D447" s="133" t="s">
        <v>122</v>
      </c>
      <c r="E447" s="134" t="s">
        <v>659</v>
      </c>
      <c r="F447" s="135" t="s">
        <v>660</v>
      </c>
      <c r="G447" s="136" t="s">
        <v>140</v>
      </c>
      <c r="H447" s="137">
        <v>77</v>
      </c>
      <c r="I447" s="138"/>
      <c r="J447" s="138">
        <f>ROUND(I447*H447,2)</f>
        <v>0</v>
      </c>
      <c r="K447" s="135" t="s">
        <v>126</v>
      </c>
      <c r="L447" s="14"/>
      <c r="M447" s="139"/>
      <c r="N447" s="140" t="s">
        <v>40</v>
      </c>
      <c r="O447" s="141">
        <v>0.06</v>
      </c>
      <c r="P447" s="141">
        <f>O447*H447</f>
        <v>4.62</v>
      </c>
      <c r="Q447" s="141">
        <v>3.0000000000000001E-5</v>
      </c>
      <c r="R447" s="141">
        <f>Q447*H447</f>
        <v>2.31E-3</v>
      </c>
      <c r="S447" s="141">
        <v>0</v>
      </c>
      <c r="T447" s="142">
        <f>S447*H447</f>
        <v>0</v>
      </c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R447" s="143" t="s">
        <v>127</v>
      </c>
      <c r="AT447" s="143" t="s">
        <v>122</v>
      </c>
      <c r="AU447" s="143" t="s">
        <v>84</v>
      </c>
      <c r="AY447" s="2" t="s">
        <v>119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2" t="s">
        <v>18</v>
      </c>
      <c r="BK447" s="144">
        <f>ROUND(I447*H447,2)</f>
        <v>0</v>
      </c>
      <c r="BL447" s="2" t="s">
        <v>127</v>
      </c>
      <c r="BM447" s="143" t="s">
        <v>661</v>
      </c>
    </row>
    <row r="448" spans="1:65" ht="18">
      <c r="A448" s="13"/>
      <c r="B448" s="14"/>
      <c r="C448" s="13"/>
      <c r="D448" s="145" t="s">
        <v>129</v>
      </c>
      <c r="E448" s="13"/>
      <c r="F448" s="146" t="s">
        <v>662</v>
      </c>
      <c r="G448" s="13"/>
      <c r="H448" s="13"/>
      <c r="I448" s="13"/>
      <c r="J448" s="13"/>
      <c r="K448" s="13"/>
      <c r="L448" s="14"/>
      <c r="M448" s="147"/>
      <c r="N448" s="148"/>
      <c r="O448" s="41"/>
      <c r="P448" s="41"/>
      <c r="Q448" s="41"/>
      <c r="R448" s="41"/>
      <c r="S448" s="41"/>
      <c r="T448" s="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" t="s">
        <v>129</v>
      </c>
      <c r="AU448" s="2" t="s">
        <v>84</v>
      </c>
    </row>
    <row r="449" spans="1:65" s="149" customFormat="1">
      <c r="B449" s="150"/>
      <c r="D449" s="145" t="s">
        <v>131</v>
      </c>
      <c r="E449" s="151"/>
      <c r="F449" s="152" t="s">
        <v>663</v>
      </c>
      <c r="H449" s="153">
        <v>77</v>
      </c>
      <c r="L449" s="150"/>
      <c r="M449" s="154"/>
      <c r="N449" s="155"/>
      <c r="O449" s="155"/>
      <c r="P449" s="155"/>
      <c r="Q449" s="155"/>
      <c r="R449" s="155"/>
      <c r="S449" s="155"/>
      <c r="T449" s="156"/>
      <c r="AT449" s="151" t="s">
        <v>131</v>
      </c>
      <c r="AU449" s="151" t="s">
        <v>84</v>
      </c>
      <c r="AV449" s="149" t="s">
        <v>84</v>
      </c>
      <c r="AW449" s="149" t="s">
        <v>32</v>
      </c>
      <c r="AX449" s="149" t="s">
        <v>18</v>
      </c>
      <c r="AY449" s="151" t="s">
        <v>119</v>
      </c>
    </row>
    <row r="450" spans="1:65" s="119" customFormat="1" ht="15">
      <c r="B450" s="120"/>
      <c r="D450" s="121" t="s">
        <v>74</v>
      </c>
      <c r="E450" s="122" t="s">
        <v>664</v>
      </c>
      <c r="F450" s="122" t="s">
        <v>665</v>
      </c>
      <c r="J450" s="123">
        <f>BK450</f>
        <v>0</v>
      </c>
      <c r="L450" s="120"/>
      <c r="M450" s="124"/>
      <c r="N450" s="125"/>
      <c r="O450" s="125"/>
      <c r="P450" s="126">
        <f>P451</f>
        <v>0</v>
      </c>
      <c r="Q450" s="125"/>
      <c r="R450" s="126">
        <f>R451</f>
        <v>0</v>
      </c>
      <c r="S450" s="125"/>
      <c r="T450" s="127">
        <f>T451</f>
        <v>0</v>
      </c>
      <c r="AR450" s="121" t="s">
        <v>149</v>
      </c>
      <c r="AT450" s="128" t="s">
        <v>74</v>
      </c>
      <c r="AU450" s="128" t="s">
        <v>75</v>
      </c>
      <c r="AY450" s="121" t="s">
        <v>119</v>
      </c>
      <c r="BK450" s="129">
        <f>BK451</f>
        <v>0</v>
      </c>
    </row>
    <row r="451" spans="1:65" ht="12.75">
      <c r="A451" s="119"/>
      <c r="B451" s="120"/>
      <c r="C451" s="119"/>
      <c r="D451" s="121" t="s">
        <v>74</v>
      </c>
      <c r="E451" s="130" t="s">
        <v>666</v>
      </c>
      <c r="F451" s="130" t="s">
        <v>667</v>
      </c>
      <c r="G451" s="119"/>
      <c r="H451" s="119"/>
      <c r="I451" s="119"/>
      <c r="J451" s="131">
        <f>BK451</f>
        <v>0</v>
      </c>
      <c r="K451" s="119"/>
      <c r="L451" s="120"/>
      <c r="M451" s="124"/>
      <c r="N451" s="125"/>
      <c r="O451" s="125"/>
      <c r="P451" s="126">
        <f>SUM(P452:P454)</f>
        <v>0</v>
      </c>
      <c r="Q451" s="125"/>
      <c r="R451" s="126">
        <f>SUM(R452:R454)</f>
        <v>0</v>
      </c>
      <c r="S451" s="125"/>
      <c r="T451" s="127">
        <f>SUM(T452:T454)</f>
        <v>0</v>
      </c>
      <c r="U451" s="119"/>
      <c r="V451" s="119"/>
      <c r="W451" s="119"/>
      <c r="X451" s="119"/>
      <c r="Y451" s="119"/>
      <c r="Z451" s="119"/>
      <c r="AA451" s="119"/>
      <c r="AB451" s="119"/>
      <c r="AC451" s="119"/>
      <c r="AD451" s="119"/>
      <c r="AE451" s="119"/>
      <c r="AR451" s="121" t="s">
        <v>149</v>
      </c>
      <c r="AT451" s="128" t="s">
        <v>74</v>
      </c>
      <c r="AU451" s="128" t="s">
        <v>18</v>
      </c>
      <c r="AY451" s="121" t="s">
        <v>119</v>
      </c>
      <c r="BK451" s="129">
        <f>SUM(BK452:BK454)</f>
        <v>0</v>
      </c>
    </row>
    <row r="452" spans="1:65" s="17" customFormat="1" ht="24">
      <c r="A452" s="13"/>
      <c r="B452" s="132"/>
      <c r="C452" s="133" t="s">
        <v>668</v>
      </c>
      <c r="D452" s="133" t="s">
        <v>122</v>
      </c>
      <c r="E452" s="134" t="s">
        <v>669</v>
      </c>
      <c r="F452" s="135" t="s">
        <v>670</v>
      </c>
      <c r="G452" s="136" t="s">
        <v>220</v>
      </c>
      <c r="H452" s="137">
        <v>24</v>
      </c>
      <c r="I452" s="138"/>
      <c r="J452" s="138">
        <f>ROUND(I452*H452,2)</f>
        <v>0</v>
      </c>
      <c r="K452" s="135"/>
      <c r="L452" s="14"/>
      <c r="M452" s="139"/>
      <c r="N452" s="140" t="s">
        <v>40</v>
      </c>
      <c r="O452" s="141">
        <v>0</v>
      </c>
      <c r="P452" s="141">
        <f>O452*H452</f>
        <v>0</v>
      </c>
      <c r="Q452" s="141">
        <v>0</v>
      </c>
      <c r="R452" s="141">
        <f>Q452*H452</f>
        <v>0</v>
      </c>
      <c r="S452" s="141">
        <v>0</v>
      </c>
      <c r="T452" s="142">
        <f>S452*H452</f>
        <v>0</v>
      </c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R452" s="143" t="s">
        <v>671</v>
      </c>
      <c r="AT452" s="143" t="s">
        <v>122</v>
      </c>
      <c r="AU452" s="143" t="s">
        <v>84</v>
      </c>
      <c r="AY452" s="2" t="s">
        <v>119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2" t="s">
        <v>18</v>
      </c>
      <c r="BK452" s="144">
        <f>ROUND(I452*H452,2)</f>
        <v>0</v>
      </c>
      <c r="BL452" s="2" t="s">
        <v>671</v>
      </c>
      <c r="BM452" s="143" t="s">
        <v>672</v>
      </c>
    </row>
    <row r="453" spans="1:65" ht="27">
      <c r="A453" s="13"/>
      <c r="B453" s="14"/>
      <c r="C453" s="13"/>
      <c r="D453" s="145" t="s">
        <v>129</v>
      </c>
      <c r="E453" s="13"/>
      <c r="F453" s="146" t="s">
        <v>673</v>
      </c>
      <c r="G453" s="13"/>
      <c r="H453" s="13"/>
      <c r="I453" s="13"/>
      <c r="J453" s="13"/>
      <c r="K453" s="13"/>
      <c r="L453" s="14"/>
      <c r="M453" s="147"/>
      <c r="N453" s="148"/>
      <c r="O453" s="41"/>
      <c r="P453" s="41"/>
      <c r="Q453" s="41"/>
      <c r="R453" s="41"/>
      <c r="S453" s="41"/>
      <c r="T453" s="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" t="s">
        <v>129</v>
      </c>
      <c r="AU453" s="2" t="s">
        <v>84</v>
      </c>
    </row>
    <row r="454" spans="1:65" ht="18">
      <c r="A454" s="13"/>
      <c r="B454" s="14"/>
      <c r="C454" s="13"/>
      <c r="D454" s="145" t="s">
        <v>223</v>
      </c>
      <c r="E454" s="13"/>
      <c r="F454" s="166" t="s">
        <v>674</v>
      </c>
      <c r="G454" s="13"/>
      <c r="H454" s="13"/>
      <c r="I454" s="13"/>
      <c r="J454" s="13"/>
      <c r="K454" s="13"/>
      <c r="L454" s="14"/>
      <c r="M454" s="167"/>
      <c r="N454" s="168"/>
      <c r="O454" s="169"/>
      <c r="P454" s="169"/>
      <c r="Q454" s="169"/>
      <c r="R454" s="169"/>
      <c r="S454" s="169"/>
      <c r="T454" s="17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" t="s">
        <v>223</v>
      </c>
      <c r="AU454" s="2" t="s">
        <v>84</v>
      </c>
    </row>
    <row r="455" spans="1:65">
      <c r="A455" s="13"/>
      <c r="B455" s="29"/>
      <c r="C455" s="30"/>
      <c r="D455" s="30"/>
      <c r="E455" s="30"/>
      <c r="F455" s="30"/>
      <c r="G455" s="30"/>
      <c r="H455" s="30"/>
      <c r="I455" s="30"/>
      <c r="J455" s="30"/>
      <c r="K455" s="30"/>
      <c r="L455" s="14"/>
      <c r="M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</row>
  </sheetData>
  <autoFilter ref="C125:K454"/>
  <mergeCells count="9">
    <mergeCell ref="E85:H85"/>
    <mergeCell ref="E87:H87"/>
    <mergeCell ref="E116:H116"/>
    <mergeCell ref="E118:H118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0" scale="0" firstPageNumber="0" fitToHeight="100" orientation="portrait" usePrinterDefaults="0" horizontalDpi="0" verticalDpi="0" copies="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Rekapitulace stavby</vt:lpstr>
      <vt:lpstr>01 - SO01 - F.1.4.a Zaříz...</vt:lpstr>
      <vt:lpstr>'01 - SO01 - F.1.4.a Zaříz...'!_FiltrDatabaze</vt:lpstr>
      <vt:lpstr>'01 - SO01 - F.1.4.a Zaříz...'!Názvy_tisku</vt:lpstr>
      <vt:lpstr>'Rekapitulace stavby'!Názvy_tisku</vt:lpstr>
      <vt:lpstr>'01 - SO01 - F.1.4.a Zaříz...'!Oblast_tisku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Tomas-PC\Tomas</dc:creator>
  <cp:lastModifiedBy>user</cp:lastModifiedBy>
  <cp:revision>0</cp:revision>
  <dcterms:created xsi:type="dcterms:W3CDTF">2020-01-21T21:18:04Z</dcterms:created>
  <dcterms:modified xsi:type="dcterms:W3CDTF">2020-02-04T17:38:19Z</dcterms:modified>
  <dc:language>cs-CZ</dc:language>
</cp:coreProperties>
</file>